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1,2'!$A$1:$Q$27</definedName>
    <definedName name="_xlnm.Print_Area" localSheetId="5">'CUADRO 1,3'!$A$1:$Q$26</definedName>
    <definedName name="_xlnm.Print_Area" localSheetId="6">'CUADRO 1,4'!$A$1:$Y$45</definedName>
    <definedName name="_xlnm.Print_Area" localSheetId="7">'CUADRO 1,5'!$A$3:$Y$49</definedName>
    <definedName name="_xlnm.Print_Area" localSheetId="9">'CUADRO 1,7'!$A$1:$Q$39</definedName>
    <definedName name="_xlnm.Print_Area" localSheetId="16">'CUADRO 1.10'!$A$1:$Z$70</definedName>
    <definedName name="_xlnm.Print_Area" localSheetId="17">'CUADRO 1.11'!$A$3:$Z$58</definedName>
    <definedName name="_xlnm.Print_Area" localSheetId="18">'CUADRO 1.12'!$A$1:$Z$25</definedName>
    <definedName name="_xlnm.Print_Area" localSheetId="19">'CUADRO 1.13'!$A$3:$Z$16</definedName>
    <definedName name="_xlnm.Print_Area" localSheetId="2">'CUADRO 1.1A'!$A$1:$O$40</definedName>
    <definedName name="_xlnm.Print_Area" localSheetId="3">'CUADRO 1.1B'!$A$1:$O$40</definedName>
    <definedName name="_xlnm.Print_Area" localSheetId="8">'CUADRO 1.6'!$A$1:$R$61</definedName>
    <definedName name="_xlnm.Print_Area" localSheetId="10">'CUADRO 1.8'!$A$1:$Y$102</definedName>
    <definedName name="_xlnm.Print_Area" localSheetId="11">'CUADRO 1.8 B'!$A$3:$Y$55</definedName>
    <definedName name="_xlnm.Print_Area" localSheetId="12">'CUADRO 1.8 C'!$A$1:$Z$83</definedName>
    <definedName name="_xlnm.Print_Area" localSheetId="13">'CUADRO 1.9'!$A$1:$Y$62</definedName>
    <definedName name="_xlnm.Print_Area" localSheetId="14">'CUADRO 1.9 B'!$A$1:$Y$48</definedName>
    <definedName name="_xlnm.Print_Area" localSheetId="15">'CUADRO 1.9 C'!$A$1:$Z$75</definedName>
    <definedName name="_xlnm.Print_Area" localSheetId="0">'INDICE'!$A$1:$D$32</definedName>
    <definedName name="PAX_NACIONAL" localSheetId="5">'CUADRO 1,3'!$A$6:$N$23</definedName>
    <definedName name="PAX_NACIONAL" localSheetId="6">'CUADRO 1,4'!$A$6:$T$43</definedName>
    <definedName name="PAX_NACIONAL" localSheetId="7">'CUADRO 1,5'!$A$6:$T$47</definedName>
    <definedName name="PAX_NACIONAL" localSheetId="9">'CUADRO 1,7'!$A$6:$N$37</definedName>
    <definedName name="PAX_NACIONAL" localSheetId="16">'CUADRO 1.10'!$A$6:$U$67</definedName>
    <definedName name="PAX_NACIONAL" localSheetId="17">'CUADRO 1.11'!$A$6:$U$56</definedName>
    <definedName name="PAX_NACIONAL" localSheetId="18">'CUADRO 1.12'!$A$8:$U$22</definedName>
    <definedName name="PAX_NACIONAL" localSheetId="19">'CUADRO 1.13'!$A$6:$U$14</definedName>
    <definedName name="PAX_NACIONAL" localSheetId="8">'CUADRO 1.6'!$A$6:$N$59</definedName>
    <definedName name="PAX_NACIONAL" localSheetId="10">'CUADRO 1.8'!$A$6:$T$98</definedName>
    <definedName name="PAX_NACIONAL" localSheetId="11">'CUADRO 1.8 B'!$A$6:$T$52</definedName>
    <definedName name="PAX_NACIONAL" localSheetId="12">'CUADRO 1.8 C'!$A$6:$T$80</definedName>
    <definedName name="PAX_NACIONAL" localSheetId="13">'CUADRO 1.9'!$A$6:$T$58</definedName>
    <definedName name="PAX_NACIONAL" localSheetId="14">'CUADRO 1.9 B'!$A$6:$T$43</definedName>
    <definedName name="PAX_NACIONAL" localSheetId="15">'CUADRO 1.9 C'!$A$6:$T$70</definedName>
    <definedName name="PAX_NACIONAL">'CUADRO 1,2'!$A$6:$N$24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<sst xmlns="http://schemas.openxmlformats.org/spreadsheetml/2006/main" count="1609" uniqueCount="513">
  <si>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</si>
  <si>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</si>
  <si>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</si>
  <si>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</si>
  <si>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</si>
  <si>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</si>
  <si>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</si>
  <si>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</si>
  <si>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</si>
  <si>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</si>
  <si>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</si>
  <si>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</si>
  <si>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</si>
  <si>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</si>
  <si>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</si>
  <si>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</si>
  <si>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</si>
  <si>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</si>
  <si>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</si>
  <si>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</si>
  <si>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</si>
  <si>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</si>
  <si>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</si>
  <si>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</si>
  <si>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</si>
  <si>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</si>
  <si>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</si>
  <si>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</si>
  <si>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</si>
  <si>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</si>
  <si>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</si>
  <si>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</si>
  <si>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</si>
  <si>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</si>
  <si>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</si>
  <si>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</si>
  <si>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</si>
  <si>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</si>
  <si>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</si>
  <si>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</si>
  <si>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</si>
  <si>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</si>
  <si>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</si>
  <si>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</si>
  <si>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</si>
  <si>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</si>
  <si>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</si>
  <si>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</si>
  <si>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</si>
  <si>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</si>
  <si>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</si>
  <si>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</si>
  <si>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</si>
  <si>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</si>
  <si>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</si>
  <si>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</si>
  <si>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</si>
  <si>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</si>
  <si>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</si>
  <si>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</si>
  <si>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</si>
  <si>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</si>
  <si>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</si>
  <si>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</si>
  <si>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</si>
  <si>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</si>
  <si>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</si>
  <si>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</si>
  <si>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</si>
  <si>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</si>
  <si>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</si>
  <si>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</si>
  <si>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</si>
  <si>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</si>
  <si>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</si>
  <si>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</si>
  <si>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</si>
  <si>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</si>
  <si>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</si>
  <si>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</si>
  <si>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</si>
  <si>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</si>
  <si>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</si>
  <si>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</si>
  <si>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</si>
  <si>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</si>
  <si>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</si>
  <si>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</si>
  <si>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</si>
  <si>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</si>
  <si>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</si>
  <si>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</si>
  <si>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</si>
  <si>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</si>
  <si>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</si>
  <si>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</si>
  <si>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</si>
  <si>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</si>
  <si>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</si>
  <si>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</si>
  <si>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</si>
  <si>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</si>
  <si>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</si>
  <si>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</si>
  <si>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</si>
  <si>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</si>
  <si>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</si>
  <si>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</si>
  <si>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</si>
  <si>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</si>
  <si>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</si>
  <si>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</si>
  <si>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</si>
  <si>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</si>
  <si>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</si>
  <si>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</si>
  <si>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</si>
  <si>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</si>
  <si>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</si>
  <si>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</si>
  <si>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</si>
  <si>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</si>
  <si>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</si>
  <si>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</si>
  <si>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</si>
  <si>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</si>
  <si>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</si>
  <si>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</si>
  <si>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</si>
  <si>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</si>
  <si>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</si>
  <si>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</si>
  <si>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</si>
  <si>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</si>
  <si>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</si>
  <si>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</si>
  <si>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</si>
  <si>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</si>
  <si>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</si>
  <si>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</si>
  <si>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</si>
  <si>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</si>
  <si>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</si>
  <si>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</si>
  <si>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 xml:space="preserve">Fuente: Empresas Aéreas Archivo Origen-Destino, Tráfico de Aerotaxis, Tráfico de Vuelos Charter.  </t>
  </si>
  <si>
    <t>Empresa</t>
  </si>
  <si>
    <t>Archivo Origen-Destino</t>
  </si>
  <si>
    <t>Este boletín estadístico se elabora con la información reportada por las aerolíneas en el archivo que deben remitir mensualmente a la Autoridad Aeronáutica.</t>
  </si>
  <si>
    <t xml:space="preserve">Este boletín incluye la operación de aeropuertos (pasajeros y carga), en los cuadros 1.10 al 1.13. Estos cuadros reflejan el aeropuerto que es el origen o destino final de los pasajeros o la carga, </t>
  </si>
  <si>
    <t>El archivo de origen-destino contiene los datos relativos al tráfico de pago de los pasajeros, carga y correo transportados entre todos los pares de ciudades en los cuales se presentó operación comercial, por parte de las empresas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</si>
  <si>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Ene- Jul 2016</t>
  </si>
  <si>
    <t>Ene- Jul 2017</t>
  </si>
  <si>
    <t>Jul 2017 - Jul 2016</t>
  </si>
  <si>
    <t>Ene - Jul 2017 / Ene - Jul 2016</t>
  </si>
  <si>
    <t>Julio 2017</t>
  </si>
  <si>
    <t>Julio 2016</t>
  </si>
  <si>
    <t>Enero - Julio 2017</t>
  </si>
  <si>
    <t>Enero - Julio 2016</t>
  </si>
  <si>
    <t>Boletín Origen-Destino Julio 2017</t>
  </si>
  <si>
    <t>Avianca</t>
  </si>
  <si>
    <t>Lan Colombia</t>
  </si>
  <si>
    <t>Viva Colombia</t>
  </si>
  <si>
    <t>Satena</t>
  </si>
  <si>
    <t>Easy Fly</t>
  </si>
  <si>
    <t>Copa Airlines Colombia</t>
  </si>
  <si>
    <t>Aer. Antioquia</t>
  </si>
  <si>
    <t>Searca</t>
  </si>
  <si>
    <t>Helicol</t>
  </si>
  <si>
    <t>Transporte Aereo de Col.</t>
  </si>
  <si>
    <t>Sarpa</t>
  </si>
  <si>
    <t>Aliansa</t>
  </si>
  <si>
    <t>Pacifica de Aviacion</t>
  </si>
  <si>
    <t>Aro</t>
  </si>
  <si>
    <t>Laser Aereo</t>
  </si>
  <si>
    <t>Otras</t>
  </si>
  <si>
    <t>Aerosucre</t>
  </si>
  <si>
    <t>Aer Caribe</t>
  </si>
  <si>
    <t>LAS</t>
  </si>
  <si>
    <t>Tampa</t>
  </si>
  <si>
    <t>Selva</t>
  </si>
  <si>
    <t>Air Colombia</t>
  </si>
  <si>
    <t>Aerogal</t>
  </si>
  <si>
    <t>American</t>
  </si>
  <si>
    <t>Jetblue</t>
  </si>
  <si>
    <t>Aeromexico</t>
  </si>
  <si>
    <t>United Airlines</t>
  </si>
  <si>
    <t>Lan Airlines</t>
  </si>
  <si>
    <t>Spirit Airlines</t>
  </si>
  <si>
    <t>TAM</t>
  </si>
  <si>
    <t>Iberia</t>
  </si>
  <si>
    <t>Lacsa</t>
  </si>
  <si>
    <t>Taca International Airlines S.A</t>
  </si>
  <si>
    <t>Interjet</t>
  </si>
  <si>
    <t>Taca</t>
  </si>
  <si>
    <t>Air Europa</t>
  </si>
  <si>
    <t>Delta</t>
  </si>
  <si>
    <t>Lan Peru</t>
  </si>
  <si>
    <t>Copa</t>
  </si>
  <si>
    <t>Lufthansa</t>
  </si>
  <si>
    <t>Air France</t>
  </si>
  <si>
    <t>Air Canada</t>
  </si>
  <si>
    <t>Avior Airlines</t>
  </si>
  <si>
    <t>Aerol. Argentinas</t>
  </si>
  <si>
    <t>KLM</t>
  </si>
  <si>
    <t>Air Panama</t>
  </si>
  <si>
    <t>Tame</t>
  </si>
  <si>
    <t>Turkish Airlines</t>
  </si>
  <si>
    <t>Conviasa</t>
  </si>
  <si>
    <t>Oceanair</t>
  </si>
  <si>
    <t>Cubana</t>
  </si>
  <si>
    <t>Atlas Air</t>
  </si>
  <si>
    <t>UPS</t>
  </si>
  <si>
    <t>Sky Lease I.</t>
  </si>
  <si>
    <t>Kelowna Flightcrft Air Charter Ltd.</t>
  </si>
  <si>
    <t>Linea A. Carguera de Col</t>
  </si>
  <si>
    <t>Aerotransporte de Carga Union</t>
  </si>
  <si>
    <t>Etihad Airways</t>
  </si>
  <si>
    <t>Martinair</t>
  </si>
  <si>
    <t>Absa</t>
  </si>
  <si>
    <t>21 AIR LLC</t>
  </si>
  <si>
    <t>Cargolux</t>
  </si>
  <si>
    <t>Fedex</t>
  </si>
  <si>
    <t>Vensecar C.A.</t>
  </si>
  <si>
    <t>Mas Air</t>
  </si>
  <si>
    <t>Cargojet Airways</t>
  </si>
  <si>
    <t>Dhl Aero Expreso, S.A.</t>
  </si>
  <si>
    <t>Lan Cargo</t>
  </si>
  <si>
    <t>BOG-MDE-BOG</t>
  </si>
  <si>
    <t>BOG-CTG-BOG</t>
  </si>
  <si>
    <t>BOG-CLO-BOG</t>
  </si>
  <si>
    <t>BOG-BAQ-BOG</t>
  </si>
  <si>
    <t>BOG-SMR-BOG</t>
  </si>
  <si>
    <t>BOG-BGA-BOG</t>
  </si>
  <si>
    <t>BOG-ADZ-BOG</t>
  </si>
  <si>
    <t>BOG-PEI-BOG</t>
  </si>
  <si>
    <t>CTG-MDE-CTG</t>
  </si>
  <si>
    <t>BOG-MTR-BOG</t>
  </si>
  <si>
    <t>BOG-CUC-BOG</t>
  </si>
  <si>
    <t>CLO-MDE-CLO</t>
  </si>
  <si>
    <t>ADZ-CLO-ADZ</t>
  </si>
  <si>
    <t>BAQ-MDE-BAQ</t>
  </si>
  <si>
    <t>CLO-CTG-CLO</t>
  </si>
  <si>
    <t>ADZ-MDE-ADZ</t>
  </si>
  <si>
    <t>BOG-VUP-BOG</t>
  </si>
  <si>
    <t>MDE-SMR-MDE</t>
  </si>
  <si>
    <t>BOG-AXM-BOG</t>
  </si>
  <si>
    <t>BOG-EYP-BOG</t>
  </si>
  <si>
    <t>BOG-NVA-BOG</t>
  </si>
  <si>
    <t>BOG-PSO-BOG</t>
  </si>
  <si>
    <t>CLO-BAQ-CLO</t>
  </si>
  <si>
    <t>BOG-LET-BOG</t>
  </si>
  <si>
    <t>EOH-UIB-EOH</t>
  </si>
  <si>
    <t>ADZ-CTG-ADZ</t>
  </si>
  <si>
    <t>BOG-MZL-BOG</t>
  </si>
  <si>
    <t>CTG-PEI-CTG</t>
  </si>
  <si>
    <t>APO-EOH-APO</t>
  </si>
  <si>
    <t>BOG-RCH-BOG</t>
  </si>
  <si>
    <t>BOG-PPN-BOG</t>
  </si>
  <si>
    <t>BOG-EOH-BOG</t>
  </si>
  <si>
    <t>BOG-EJA-BOG</t>
  </si>
  <si>
    <t>ADZ-PEI-ADZ</t>
  </si>
  <si>
    <t>CLO-SMR-CLO</t>
  </si>
  <si>
    <t>BOG-IBE-BOG</t>
  </si>
  <si>
    <t>ADZ-PVA-ADZ</t>
  </si>
  <si>
    <t>BOG-UIB-BOG</t>
  </si>
  <si>
    <t>EOH-MTR-EOH</t>
  </si>
  <si>
    <t>EOH-PEI-EOH</t>
  </si>
  <si>
    <t>CLO-TCO-CLO</t>
  </si>
  <si>
    <t>BOG-AUC-BOG</t>
  </si>
  <si>
    <t>BOG-FLA-BOG</t>
  </si>
  <si>
    <t>CTG-BGA-CTG</t>
  </si>
  <si>
    <t>CUC-BGA-CUC</t>
  </si>
  <si>
    <t>BOG-VVC-BOG</t>
  </si>
  <si>
    <t>BOG-CZU-BOG</t>
  </si>
  <si>
    <t>CLO-PSO-CLO</t>
  </si>
  <si>
    <t>ADZ-BGA-ADZ</t>
  </si>
  <si>
    <t>CAQ-EOH-CAQ</t>
  </si>
  <si>
    <t>OTRAS</t>
  </si>
  <si>
    <t>BOG-MIA-BOG</t>
  </si>
  <si>
    <t>MDE-MIA-MDE</t>
  </si>
  <si>
    <t>BOG-FLL-BOG</t>
  </si>
  <si>
    <t>BOG-IAH-BOG</t>
  </si>
  <si>
    <t>CLO-MIA-CLO</t>
  </si>
  <si>
    <t>BOG-JFK-BOG</t>
  </si>
  <si>
    <t>BOG-MCO-BOG</t>
  </si>
  <si>
    <t>BAQ-MIA-BAQ</t>
  </si>
  <si>
    <t>MDE-FLL-MDE</t>
  </si>
  <si>
    <t>BOG-LAX-BOG</t>
  </si>
  <si>
    <t>CTG-FLL-CTG</t>
  </si>
  <si>
    <t>BOG-YYZ-BOG</t>
  </si>
  <si>
    <t>CTG-MIA-CTG</t>
  </si>
  <si>
    <t>BOG-EWR-BOG</t>
  </si>
  <si>
    <t>MDE-JFK-MDE</t>
  </si>
  <si>
    <t>BOG-ATL-BOG</t>
  </si>
  <si>
    <t>BOG-IAD-BOG</t>
  </si>
  <si>
    <t>CTG-JFK-CTG</t>
  </si>
  <si>
    <t>BOG-DFW-BOG</t>
  </si>
  <si>
    <t>BOG-BOS-BOG</t>
  </si>
  <si>
    <t>AXM-FLL-AXM</t>
  </si>
  <si>
    <t>PEI-JFK-PEI</t>
  </si>
  <si>
    <t>CTG-ATL-CTG</t>
  </si>
  <si>
    <t>BOG-LIM-BOG</t>
  </si>
  <si>
    <t>BOG-UIO-BOG</t>
  </si>
  <si>
    <t>BOG-SCL-BOG</t>
  </si>
  <si>
    <t>BOG-BUE-BOG</t>
  </si>
  <si>
    <t>BOG-GRU-BOG</t>
  </si>
  <si>
    <t>BOG-GYE-BOG</t>
  </si>
  <si>
    <t>BOG-CCS-BOG</t>
  </si>
  <si>
    <t>CTG-LIM-CTG</t>
  </si>
  <si>
    <t>BOG-RIO-BOG</t>
  </si>
  <si>
    <t>BOG-VLN-BOG</t>
  </si>
  <si>
    <t>MDE-LIM-MDE</t>
  </si>
  <si>
    <t>CLO-GYE-CLO</t>
  </si>
  <si>
    <t>BOG-LPB-BOG</t>
  </si>
  <si>
    <t>CLO-LIM-CLO</t>
  </si>
  <si>
    <t>BOG-MVD-BOG</t>
  </si>
  <si>
    <t>CLO-ESM-CLO</t>
  </si>
  <si>
    <t>BOG-FOR-BOG</t>
  </si>
  <si>
    <t>BOG-MAD-BOG</t>
  </si>
  <si>
    <t>CLO-MAD-CLO</t>
  </si>
  <si>
    <t>BOG-CDG-BOG</t>
  </si>
  <si>
    <t>BOG-BCN-BOG</t>
  </si>
  <si>
    <t>MDE-MAD-MDE</t>
  </si>
  <si>
    <t>BOG-FRA-BOG</t>
  </si>
  <si>
    <t>BOG-AMS-BOG</t>
  </si>
  <si>
    <t>PEI-MAD-PEI</t>
  </si>
  <si>
    <t>BOG-IST-BOG</t>
  </si>
  <si>
    <t>BAQ-MAD-BAQ</t>
  </si>
  <si>
    <t>CLO-BCN-CLO</t>
  </si>
  <si>
    <t>CTG-MAD-CTG</t>
  </si>
  <si>
    <t>BOG-LIS-BOG</t>
  </si>
  <si>
    <t>BOG-PTY-BOG</t>
  </si>
  <si>
    <t>BOG-MEX-BOG</t>
  </si>
  <si>
    <t>MDE-PTY-MDE</t>
  </si>
  <si>
    <t>BOG-CUN-BOG</t>
  </si>
  <si>
    <t>CLO-PTY-CLO</t>
  </si>
  <si>
    <t>BOG-SJO-BOG</t>
  </si>
  <si>
    <t>CTG-PTY-CTG</t>
  </si>
  <si>
    <t>BAQ-PTY-BAQ</t>
  </si>
  <si>
    <t>BOG-PUJ-BOG</t>
  </si>
  <si>
    <t>PEI-PTY-PEI</t>
  </si>
  <si>
    <t>BOG-SAL-BOG</t>
  </si>
  <si>
    <t>MDE-MEX-MDE</t>
  </si>
  <si>
    <t>ADZ-PTY-ADZ</t>
  </si>
  <si>
    <t>BOG-SDQ-BOG</t>
  </si>
  <si>
    <t>MDE-PAC-MDE</t>
  </si>
  <si>
    <t>BGA-PTY-BGA</t>
  </si>
  <si>
    <t>AXM-PAC-AXM</t>
  </si>
  <si>
    <t>MDE-SAL-MDE</t>
  </si>
  <si>
    <t>CLO-SAL-CLO</t>
  </si>
  <si>
    <t>BOG-AUA-BOG</t>
  </si>
  <si>
    <t>BOG-HAV-BOG</t>
  </si>
  <si>
    <t>BOG-CUR-BOG</t>
  </si>
  <si>
    <t>CLO-AUA-CLO</t>
  </si>
  <si>
    <t>MDE-CUR-MDE</t>
  </si>
  <si>
    <t>MDE-AUA-MDE</t>
  </si>
  <si>
    <t>BOG-BGI-BOG</t>
  </si>
  <si>
    <t>ESTADOS UNIDOS</t>
  </si>
  <si>
    <t>CANADA</t>
  </si>
  <si>
    <t>PUERTO RICO</t>
  </si>
  <si>
    <t>PERU</t>
  </si>
  <si>
    <t>ECUADOR</t>
  </si>
  <si>
    <t>CHILE</t>
  </si>
  <si>
    <t>BRASIL</t>
  </si>
  <si>
    <t>ARGENTINA</t>
  </si>
  <si>
    <t>VENEZUELA</t>
  </si>
  <si>
    <t>BOLIVIA</t>
  </si>
  <si>
    <t>URUGUAY</t>
  </si>
  <si>
    <t>PARAGUAY</t>
  </si>
  <si>
    <t>ESPAÑA</t>
  </si>
  <si>
    <t>INGLATERRA</t>
  </si>
  <si>
    <t>FRANCIA</t>
  </si>
  <si>
    <t>ALEMANIA</t>
  </si>
  <si>
    <t>ITALIA</t>
  </si>
  <si>
    <t>HOLANDA</t>
  </si>
  <si>
    <t>AUSTRALIA</t>
  </si>
  <si>
    <t>BELGICA</t>
  </si>
  <si>
    <t>SUIZA</t>
  </si>
  <si>
    <t>TURQUIA</t>
  </si>
  <si>
    <t>PORTUGAL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</si>
  <si>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</si>
  <si>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</si>
  <si>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</si>
  <si>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</si>
  <si>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</si>
  <si>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</si>
  <si>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</si>
  <si>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NICARAGUA</t>
  </si>
  <si>
    <t>ANTILLAS HOLANDESAS</t>
  </si>
  <si>
    <t>CUBA</t>
  </si>
  <si>
    <t>BARBADOS</t>
  </si>
  <si>
    <t>BOG-CPQ-BOG</t>
  </si>
  <si>
    <t>MDE-UIO-MDE</t>
  </si>
  <si>
    <t>BOG-LUX-BOG</t>
  </si>
  <si>
    <t>LUXEMBURGO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</si>
  <si>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</si>
  <si>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</si>
  <si>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</si>
  <si>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</si>
  <si>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</si>
  <si>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</si>
  <si>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</si>
  <si>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</si>
  <si>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</si>
  <si>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</si>
  <si>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SAN ANDRES - ISLA</t>
  </si>
  <si>
    <t>SAN ANDRES-GUSTAVO ROJAS PINILLA</t>
  </si>
  <si>
    <t>SANTA MARTA</t>
  </si>
  <si>
    <t>SANTA MARTA - SIMON BOLIVAR</t>
  </si>
  <si>
    <t>BUCARAMANGA</t>
  </si>
  <si>
    <t>BUCARAMANGA - PALONEGRO</t>
  </si>
  <si>
    <t>PEREIRA</t>
  </si>
  <si>
    <t>PEREIRA - MATECAÑAS</t>
  </si>
  <si>
    <t>MEDELLIN</t>
  </si>
  <si>
    <t>MEDELLIN - OLAYA HERRERA</t>
  </si>
  <si>
    <t>MONTERIA</t>
  </si>
  <si>
    <t>MONTERIA - LOS GARZONES</t>
  </si>
  <si>
    <t>CUCUTA</t>
  </si>
  <si>
    <t>CUCUTA - CAMILO DAZA</t>
  </si>
  <si>
    <t>VALLEDUPAR</t>
  </si>
  <si>
    <t>VALLEDUPAR-ALFONSO LOPEZ P.</t>
  </si>
  <si>
    <t>ARMENIA</t>
  </si>
  <si>
    <t>ARMENIA - EL EDEN</t>
  </si>
  <si>
    <t>QUIBDO</t>
  </si>
  <si>
    <t>QUIBDO - EL CARAÑO</t>
  </si>
  <si>
    <t>EL YOPAL</t>
  </si>
  <si>
    <t>LETICIA</t>
  </si>
  <si>
    <t>LETICIA-ALFREDO VASQUEZ COBO</t>
  </si>
  <si>
    <t>PASTO</t>
  </si>
  <si>
    <t>PASTO - ANTONIO NARIQO</t>
  </si>
  <si>
    <t>NEIVA</t>
  </si>
  <si>
    <t>NEIVA - BENITO SALAS</t>
  </si>
  <si>
    <t>MANIZALES</t>
  </si>
  <si>
    <t>MANIZALES - LA NUBIA</t>
  </si>
  <si>
    <t>CAREPA</t>
  </si>
  <si>
    <t>ANTONIO ROLDAN BETANCOURT</t>
  </si>
  <si>
    <t>VILLAVICENCIO</t>
  </si>
  <si>
    <t>VANGUARDIA</t>
  </si>
  <si>
    <t>RIOHACHA</t>
  </si>
  <si>
    <t>RIOHACHA-ALMIRANTE PADILLA</t>
  </si>
  <si>
    <t>IBAGUE</t>
  </si>
  <si>
    <t>IBAGUE - PERALES</t>
  </si>
  <si>
    <t>POPAYAN</t>
  </si>
  <si>
    <t>POPAYAN - GMOLEON VALENCIA</t>
  </si>
  <si>
    <t>BARRANCABERMEJA</t>
  </si>
  <si>
    <t>BARRANCABERMEJA-YARIGUIES</t>
  </si>
  <si>
    <t>TUMACO</t>
  </si>
  <si>
    <t>TUMACO - LA FLORIDA</t>
  </si>
  <si>
    <t>ARAUCA - MUNICIPIO</t>
  </si>
  <si>
    <t>ARAUCA - SANTIAGO PEREZ QUIROZ</t>
  </si>
  <si>
    <t>PROVIDENCIA</t>
  </si>
  <si>
    <t>PROVIDENCIA- EL EMBRUJO</t>
  </si>
  <si>
    <t>FLORENCIA</t>
  </si>
  <si>
    <t>GUSTAVO ARTUNDUAGA PAREDES</t>
  </si>
  <si>
    <t>COROZAL</t>
  </si>
  <si>
    <t>COROZAL - LAS BRUJAS</t>
  </si>
  <si>
    <t>LA MACARENA</t>
  </si>
  <si>
    <t>LA MACARENA - META</t>
  </si>
  <si>
    <t>PUERTO ASIS</t>
  </si>
  <si>
    <t>PUERTO ASIS - 3 DE MAYO</t>
  </si>
  <si>
    <t>BAHIA SOLANO</t>
  </si>
  <si>
    <t>BAHIA SOLANO - JOSE C. MUTIS</t>
  </si>
  <si>
    <t>PUERTO GAITAN</t>
  </si>
  <si>
    <t>MORELIA</t>
  </si>
  <si>
    <t>PUERTO INIRIDA</t>
  </si>
  <si>
    <t>PUERTO INIRIDA - CESAR GAVIRIA TRUJ</t>
  </si>
  <si>
    <t>MITU</t>
  </si>
  <si>
    <t>PUERTO CARRENO</t>
  </si>
  <si>
    <t>CARREÑO-GERMAN OLANO</t>
  </si>
  <si>
    <t>GUAPI</t>
  </si>
  <si>
    <t>GUAPI - JUAN CASIANO</t>
  </si>
  <si>
    <t>MAICAO</t>
  </si>
  <si>
    <t>JORGE ISAACS (ANTES LA MINA)</t>
  </si>
  <si>
    <t>NUQUI</t>
  </si>
  <si>
    <t>NUQUI - REYES MURILLO</t>
  </si>
  <si>
    <t>VILLA GARZON</t>
  </si>
  <si>
    <t>CAUCASIA</t>
  </si>
  <si>
    <t>CAUCASIA- JUAN H. WHITE</t>
  </si>
  <si>
    <t>SAN JOSE DEL GUAVIARE</t>
  </si>
  <si>
    <t>SARAVENA-COLONIZADORES</t>
  </si>
  <si>
    <t>ALDANA</t>
  </si>
  <si>
    <t>IPIALES - SAN LUIS</t>
  </si>
  <si>
    <t>TOLU</t>
  </si>
  <si>
    <t>PUERTO LEGUIZAMO</t>
  </si>
  <si>
    <t>URIBIA</t>
  </si>
  <si>
    <t>PUERTO BOLIVAR - PORTETE</t>
  </si>
  <si>
    <t>PITALITO</t>
  </si>
  <si>
    <t>PITALITO -CONTADOR</t>
  </si>
  <si>
    <t>ACANDI</t>
  </si>
  <si>
    <t>BUENAVENTURA</t>
  </si>
  <si>
    <t>BUENAVENTURA - GERARDO TOBAR LOPEZ</t>
  </si>
  <si>
    <t>CUMARIBO</t>
  </si>
  <si>
    <t>EL BAGRE</t>
  </si>
  <si>
    <t>TIMBIQUI</t>
  </si>
  <si>
    <t>MIRAFLORES - GUAVIARE</t>
  </si>
  <si>
    <t>MIRAFLORES</t>
  </si>
  <si>
    <t>CAPURGANA</t>
  </si>
  <si>
    <t>FLANDES</t>
  </si>
  <si>
    <t>GIRARDOT SANTIAGO VILA</t>
  </si>
  <si>
    <t>TARAIRA</t>
  </si>
  <si>
    <t>SANTA RITA - VICHADA</t>
  </si>
  <si>
    <t>CENTRO ADM. "MARANDUA"</t>
  </si>
  <si>
    <t>GUAINIA (BARRANCO MINAS)</t>
  </si>
  <si>
    <t>BARRANCO MINAS</t>
  </si>
  <si>
    <t>LA PEDRERA</t>
  </si>
  <si>
    <t>CARURU</t>
  </si>
  <si>
    <t>SOLANO</t>
  </si>
  <si>
    <t>ARARACUARA</t>
  </si>
  <si>
    <t>LA CHORRERA</t>
  </si>
  <si>
    <t>LA CHORRERA - VIRGILIO BARCO VARGAS</t>
  </si>
  <si>
    <t>Nota: No incluye carga en tránsito. La carga Incluye el correo. Información en toneladas</t>
  </si>
  <si>
    <t>Nota: No incluye carga en tránsito. La carga Incluye el correo. Información en toneladas.</t>
  </si>
  <si>
    <t>Incluye la carga y el correo (toneladas)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</si>
</sst>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.000_);\(#,##0.000\)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C0A]dddd\,\ dd&quot; de &quot;mmmm&quot; de &quot;yyyy"/>
  </numFmts>
  <fonts count="1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4"/>
      <color indexed="48"/>
      <name val="Arial"/>
      <family val="2"/>
    </font>
    <font>
      <u val="single"/>
      <sz val="12"/>
      <color indexed="48"/>
      <name val="Arial"/>
      <family val="2"/>
    </font>
    <font>
      <sz val="13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9"/>
      <color indexed="31"/>
      <name val="Arial"/>
      <family val="2"/>
    </font>
    <font>
      <b/>
      <sz val="18"/>
      <color indexed="49"/>
      <name val="Arial"/>
      <family val="2"/>
    </font>
    <font>
      <b/>
      <sz val="16"/>
      <color indexed="31"/>
      <name val="Arial"/>
      <family val="2"/>
    </font>
    <font>
      <b/>
      <u val="single"/>
      <sz val="12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9"/>
      <color theme="4" tint="0.7999799847602844"/>
      <name val="Arial"/>
      <family val="2"/>
    </font>
    <font>
      <b/>
      <sz val="18"/>
      <color theme="8" tint="0.39998000860214233"/>
      <name val="Arial"/>
      <family val="2"/>
    </font>
    <font>
      <b/>
      <sz val="16"/>
      <color theme="4" tint="0.7999799847602844"/>
      <name val="Arial"/>
      <family val="2"/>
    </font>
    <font>
      <b/>
      <u val="single"/>
      <sz val="12"/>
      <color rgb="FF002060"/>
      <name val="Arial"/>
      <family val="2"/>
    </font>
    <font>
      <b/>
      <sz val="12"/>
      <color rgb="FF0000FF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</fills>
  <borders count="2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medium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ck"/>
    </border>
    <border>
      <left>
        <color indexed="63"/>
      </left>
      <right>
        <color indexed="63"/>
      </right>
      <top style="thin">
        <color theme="0" tint="-0.04997999966144562"/>
      </top>
      <bottom style="thick"/>
    </border>
    <border>
      <left style="medium"/>
      <right style="thin"/>
      <top style="thin">
        <color theme="0" tint="-0.04997999966144562"/>
      </top>
      <bottom style="thick"/>
    </border>
    <border>
      <left style="thin"/>
      <right>
        <color indexed="63"/>
      </right>
      <top style="thin">
        <color theme="0" tint="-0.04997999966144562"/>
      </top>
      <bottom style="thick"/>
    </border>
    <border>
      <left style="double"/>
      <right style="thin"/>
      <top style="thin">
        <color theme="0" tint="-0.04997999966144562"/>
      </top>
      <bottom style="thick"/>
    </border>
    <border>
      <left style="double"/>
      <right style="medium"/>
      <top style="thin">
        <color theme="0" tint="-0.04997999966144562"/>
      </top>
      <bottom style="thick"/>
    </border>
    <border>
      <left>
        <color indexed="63"/>
      </left>
      <right style="thick"/>
      <top style="thin">
        <color theme="0" tint="-0.04997999966144562"/>
      </top>
      <bottom style="thick"/>
    </border>
    <border>
      <left>
        <color indexed="63"/>
      </left>
      <right style="thin"/>
      <top style="thin">
        <color theme="0" tint="-0.04997999966144562"/>
      </top>
      <bottom style="thick"/>
    </border>
    <border>
      <left style="medium"/>
      <right style="thick"/>
      <top style="thin">
        <color theme="0" tint="-0.04997999966144562"/>
      </top>
      <bottom style="thick"/>
    </border>
    <border>
      <left style="thick"/>
      <right style="medium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20" borderId="0" applyNumberFormat="0" applyBorder="0" applyAlignment="0" applyProtection="0"/>
    <xf numFmtId="0" fontId="98" fillId="21" borderId="1" applyNumberFormat="0" applyAlignment="0" applyProtection="0"/>
    <xf numFmtId="0" fontId="99" fillId="22" borderId="2" applyNumberFormat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0" applyNumberFormat="0" applyFill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103" fillId="29" borderId="1" applyNumberFormat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6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107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8" fillId="21" borderId="6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7" applyNumberFormat="0" applyFill="0" applyAlignment="0" applyProtection="0"/>
    <xf numFmtId="0" fontId="102" fillId="0" borderId="8" applyNumberFormat="0" applyFill="0" applyAlignment="0" applyProtection="0"/>
    <xf numFmtId="0" fontId="113" fillId="0" borderId="9" applyNumberFormat="0" applyFill="0" applyAlignment="0" applyProtection="0"/>
  </cellStyleXfs>
  <cellXfs count="754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0" borderId="10" xfId="61" applyNumberFormat="1" applyFont="1" applyFill="1" applyBorder="1" applyAlignment="1" applyProtection="1">
      <alignment horizontal="center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1" xfId="61" applyNumberFormat="1" applyFont="1" applyFill="1" applyBorder="1" applyAlignment="1" applyProtection="1">
      <alignment horizontal="right" indent="1"/>
      <protection/>
    </xf>
    <xf numFmtId="2" fontId="6" fillId="0" borderId="13" xfId="61" applyNumberFormat="1" applyFont="1" applyFill="1" applyBorder="1" applyAlignment="1" applyProtection="1">
      <alignment horizontal="right" indent="1"/>
      <protection/>
    </xf>
    <xf numFmtId="37" fontId="5" fillId="0" borderId="10" xfId="61" applyFont="1" applyFill="1" applyBorder="1" applyAlignment="1" applyProtection="1">
      <alignment horizontal="left"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2" fontId="6" fillId="0" borderId="15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Protection="1">
      <alignment/>
      <protection/>
    </xf>
    <xf numFmtId="2" fontId="6" fillId="0" borderId="16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6" xfId="61" applyFont="1" applyFill="1" applyBorder="1" applyAlignment="1" applyProtection="1">
      <alignment horizontal="left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9" xfId="61" applyNumberFormat="1" applyFont="1" applyFill="1" applyBorder="1" applyAlignment="1" applyProtection="1">
      <alignment horizontal="right" indent="1"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Protection="1">
      <alignment/>
      <protection/>
    </xf>
    <xf numFmtId="2" fontId="6" fillId="0" borderId="20" xfId="61" applyNumberFormat="1" applyFont="1" applyFill="1" applyBorder="1" applyProtection="1">
      <alignment/>
      <protection/>
    </xf>
    <xf numFmtId="37" fontId="3" fillId="0" borderId="17" xfId="61" applyFont="1" applyFill="1" applyBorder="1">
      <alignment/>
      <protection/>
    </xf>
    <xf numFmtId="37" fontId="8" fillId="0" borderId="20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6" xfId="61" applyFont="1" applyFill="1" applyBorder="1" applyAlignment="1" applyProtection="1">
      <alignment horizontal="left"/>
      <protection/>
    </xf>
    <xf numFmtId="37" fontId="3" fillId="0" borderId="21" xfId="61" applyFont="1" applyFill="1" applyBorder="1" applyProtection="1">
      <alignment/>
      <protection/>
    </xf>
    <xf numFmtId="37" fontId="3" fillId="0" borderId="22" xfId="61" applyFont="1" applyFill="1" applyBorder="1" applyProtection="1">
      <alignment/>
      <protection/>
    </xf>
    <xf numFmtId="37" fontId="3" fillId="0" borderId="23" xfId="61" applyFont="1" applyFill="1" applyBorder="1" applyAlignment="1" applyProtection="1">
      <alignment horizontal="right"/>
      <protection/>
    </xf>
    <xf numFmtId="37" fontId="3" fillId="0" borderId="24" xfId="61" applyFont="1" applyFill="1" applyBorder="1" applyAlignment="1" applyProtection="1">
      <alignment horizontal="right"/>
      <protection/>
    </xf>
    <xf numFmtId="37" fontId="5" fillId="0" borderId="21" xfId="61" applyFont="1" applyFill="1" applyBorder="1" applyAlignment="1" applyProtection="1">
      <alignment horizontal="left"/>
      <protection/>
    </xf>
    <xf numFmtId="37" fontId="7" fillId="0" borderId="24" xfId="61" applyFont="1" applyFill="1" applyBorder="1" applyAlignment="1" applyProtection="1">
      <alignment horizontal="left"/>
      <protection/>
    </xf>
    <xf numFmtId="3" fontId="3" fillId="0" borderId="18" xfId="61" applyNumberFormat="1" applyFont="1" applyFill="1" applyBorder="1" applyAlignment="1">
      <alignment horizontal="right"/>
      <protection/>
    </xf>
    <xf numFmtId="3" fontId="3" fillId="0" borderId="19" xfId="61" applyNumberFormat="1" applyFont="1" applyFill="1" applyBorder="1" applyAlignment="1">
      <alignment horizontal="right"/>
      <protection/>
    </xf>
    <xf numFmtId="3" fontId="3" fillId="0" borderId="20" xfId="61" applyNumberFormat="1" applyFont="1" applyFill="1" applyBorder="1" applyAlignment="1">
      <alignment horizontal="right"/>
      <protection/>
    </xf>
    <xf numFmtId="3" fontId="3" fillId="0" borderId="25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3" fillId="0" borderId="14" xfId="61" applyNumberFormat="1" applyFont="1" applyFill="1" applyBorder="1" applyAlignment="1">
      <alignment horizontal="right"/>
      <protection/>
    </xf>
    <xf numFmtId="3" fontId="3" fillId="0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7" fontId="11" fillId="0" borderId="24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5" xfId="61" applyFont="1" applyFill="1" applyBorder="1" applyProtection="1">
      <alignment/>
      <protection/>
    </xf>
    <xf numFmtId="37" fontId="3" fillId="0" borderId="14" xfId="61" applyFont="1" applyFill="1" applyBorder="1" applyAlignment="1" applyProtection="1">
      <alignment horizontal="right"/>
      <protection/>
    </xf>
    <xf numFmtId="37" fontId="3" fillId="0" borderId="16" xfId="61" applyFont="1" applyFill="1" applyBorder="1" applyAlignment="1" applyProtection="1">
      <alignment horizontal="right"/>
      <protection/>
    </xf>
    <xf numFmtId="3" fontId="3" fillId="0" borderId="16" xfId="61" applyNumberFormat="1" applyFont="1" applyFill="1" applyBorder="1">
      <alignment/>
      <protection/>
    </xf>
    <xf numFmtId="3" fontId="3" fillId="0" borderId="14" xfId="61" applyNumberFormat="1" applyFont="1" applyFill="1" applyBorder="1">
      <alignment/>
      <protection/>
    </xf>
    <xf numFmtId="3" fontId="3" fillId="0" borderId="23" xfId="61" applyNumberFormat="1" applyFont="1" applyFill="1" applyBorder="1">
      <alignment/>
      <protection/>
    </xf>
    <xf numFmtId="3" fontId="3" fillId="0" borderId="24" xfId="61" applyNumberFormat="1" applyFont="1" applyFill="1" applyBorder="1" applyAlignment="1">
      <alignment horizontal="right"/>
      <protection/>
    </xf>
    <xf numFmtId="37" fontId="6" fillId="0" borderId="24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14" fillId="0" borderId="0" xfId="61" applyFont="1">
      <alignment/>
      <protection/>
    </xf>
    <xf numFmtId="0" fontId="3" fillId="33" borderId="0" xfId="63" applyNumberFormat="1" applyFont="1" applyFill="1" applyBorder="1">
      <alignment/>
      <protection/>
    </xf>
    <xf numFmtId="37" fontId="3" fillId="0" borderId="24" xfId="61" applyFont="1" applyFill="1" applyBorder="1" applyProtection="1">
      <alignment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2" fillId="0" borderId="0" xfId="64" applyFont="1">
      <alignment/>
      <protection/>
    </xf>
    <xf numFmtId="2" fontId="23" fillId="34" borderId="26" xfId="64" applyNumberFormat="1" applyFont="1" applyFill="1" applyBorder="1">
      <alignment/>
      <protection/>
    </xf>
    <xf numFmtId="3" fontId="23" fillId="34" borderId="27" xfId="64" applyNumberFormat="1" applyFont="1" applyFill="1" applyBorder="1">
      <alignment/>
      <protection/>
    </xf>
    <xf numFmtId="3" fontId="23" fillId="34" borderId="28" xfId="64" applyNumberFormat="1" applyFont="1" applyFill="1" applyBorder="1">
      <alignment/>
      <protection/>
    </xf>
    <xf numFmtId="10" fontId="23" fillId="34" borderId="29" xfId="64" applyNumberFormat="1" applyFont="1" applyFill="1" applyBorder="1">
      <alignment/>
      <protection/>
    </xf>
    <xf numFmtId="3" fontId="23" fillId="34" borderId="30" xfId="64" applyNumberFormat="1" applyFont="1" applyFill="1" applyBorder="1">
      <alignment/>
      <protection/>
    </xf>
    <xf numFmtId="3" fontId="23" fillId="34" borderId="31" xfId="64" applyNumberFormat="1" applyFont="1" applyFill="1" applyBorder="1">
      <alignment/>
      <protection/>
    </xf>
    <xf numFmtId="0" fontId="23" fillId="34" borderId="28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32" xfId="64" applyNumberFormat="1" applyFont="1" applyFill="1" applyBorder="1" applyAlignment="1">
      <alignment horizontal="center" vertical="center" wrapText="1"/>
      <protection/>
    </xf>
    <xf numFmtId="49" fontId="5" fillId="35" borderId="21" xfId="64" applyNumberFormat="1" applyFont="1" applyFill="1" applyBorder="1" applyAlignment="1">
      <alignment horizontal="center" vertical="center" wrapText="1"/>
      <protection/>
    </xf>
    <xf numFmtId="49" fontId="5" fillId="35" borderId="33" xfId="64" applyNumberFormat="1" applyFont="1" applyFill="1" applyBorder="1" applyAlignment="1">
      <alignment horizontal="center" vertical="center" wrapText="1"/>
      <protection/>
    </xf>
    <xf numFmtId="49" fontId="5" fillId="35" borderId="34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5" fillId="0" borderId="0" xfId="64" applyFont="1">
      <alignment/>
      <protection/>
    </xf>
    <xf numFmtId="2" fontId="25" fillId="36" borderId="26" xfId="64" applyNumberFormat="1" applyFont="1" applyFill="1" applyBorder="1">
      <alignment/>
      <protection/>
    </xf>
    <xf numFmtId="3" fontId="25" fillId="36" borderId="27" xfId="64" applyNumberFormat="1" applyFont="1" applyFill="1" applyBorder="1">
      <alignment/>
      <protection/>
    </xf>
    <xf numFmtId="3" fontId="25" fillId="36" borderId="28" xfId="64" applyNumberFormat="1" applyFont="1" applyFill="1" applyBorder="1">
      <alignment/>
      <protection/>
    </xf>
    <xf numFmtId="10" fontId="25" fillId="36" borderId="29" xfId="64" applyNumberFormat="1" applyFont="1" applyFill="1" applyBorder="1">
      <alignment/>
      <protection/>
    </xf>
    <xf numFmtId="0" fontId="25" fillId="36" borderId="28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6" fillId="0" borderId="0" xfId="58" applyFont="1" applyFill="1" applyAlignment="1">
      <alignment vertical="center"/>
      <protection/>
    </xf>
    <xf numFmtId="10" fontId="26" fillId="34" borderId="35" xfId="58" applyNumberFormat="1" applyFont="1" applyFill="1" applyBorder="1" applyAlignment="1">
      <alignment horizontal="right" vertical="center"/>
      <protection/>
    </xf>
    <xf numFmtId="3" fontId="26" fillId="34" borderId="36" xfId="58" applyNumberFormat="1" applyFont="1" applyFill="1" applyBorder="1" applyAlignment="1">
      <alignment vertical="center"/>
      <protection/>
    </xf>
    <xf numFmtId="3" fontId="26" fillId="34" borderId="37" xfId="58" applyNumberFormat="1" applyFont="1" applyFill="1" applyBorder="1" applyAlignment="1">
      <alignment vertical="center"/>
      <protection/>
    </xf>
    <xf numFmtId="3" fontId="26" fillId="34" borderId="38" xfId="58" applyNumberFormat="1" applyFont="1" applyFill="1" applyBorder="1" applyAlignment="1">
      <alignment vertical="center"/>
      <protection/>
    </xf>
    <xf numFmtId="3" fontId="26" fillId="34" borderId="39" xfId="58" applyNumberFormat="1" applyFont="1" applyFill="1" applyBorder="1" applyAlignment="1">
      <alignment vertical="center"/>
      <protection/>
    </xf>
    <xf numFmtId="181" fontId="26" fillId="34" borderId="40" xfId="58" applyNumberFormat="1" applyFont="1" applyFill="1" applyBorder="1" applyAlignment="1">
      <alignment vertical="center"/>
      <protection/>
    </xf>
    <xf numFmtId="3" fontId="26" fillId="34" borderId="41" xfId="58" applyNumberFormat="1" applyFont="1" applyFill="1" applyBorder="1" applyAlignment="1">
      <alignment vertical="center"/>
      <protection/>
    </xf>
    <xf numFmtId="10" fontId="26" fillId="34" borderId="40" xfId="58" applyNumberFormat="1" applyFont="1" applyFill="1" applyBorder="1" applyAlignment="1">
      <alignment horizontal="right" vertical="center"/>
      <protection/>
    </xf>
    <xf numFmtId="3" fontId="26" fillId="34" borderId="42" xfId="58" applyNumberFormat="1" applyFont="1" applyFill="1" applyBorder="1" applyAlignment="1">
      <alignment vertical="center"/>
      <protection/>
    </xf>
    <xf numFmtId="0" fontId="26" fillId="34" borderId="43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44" xfId="58" applyNumberFormat="1" applyFont="1" applyFill="1" applyBorder="1" applyAlignment="1">
      <alignment horizontal="center" vertical="center" wrapText="1"/>
      <protection/>
    </xf>
    <xf numFmtId="49" fontId="13" fillId="35" borderId="45" xfId="58" applyNumberFormat="1" applyFont="1" applyFill="1" applyBorder="1" applyAlignment="1">
      <alignment horizontal="center" vertical="center" wrapText="1"/>
      <protection/>
    </xf>
    <xf numFmtId="49" fontId="13" fillId="35" borderId="46" xfId="58" applyNumberFormat="1" applyFont="1" applyFill="1" applyBorder="1" applyAlignment="1">
      <alignment horizontal="center" vertical="center" wrapText="1"/>
      <protection/>
    </xf>
    <xf numFmtId="49" fontId="13" fillId="35" borderId="47" xfId="58" applyNumberFormat="1" applyFont="1" applyFill="1" applyBorder="1" applyAlignment="1">
      <alignment horizontal="center" vertical="center" wrapText="1"/>
      <protection/>
    </xf>
    <xf numFmtId="1" fontId="27" fillId="0" borderId="0" xfId="58" applyNumberFormat="1" applyFont="1" applyFill="1" applyAlignment="1">
      <alignment horizontal="center" vertical="center" wrapText="1"/>
      <protection/>
    </xf>
    <xf numFmtId="0" fontId="29" fillId="0" borderId="0" xfId="58" applyFont="1" applyFill="1">
      <alignment/>
      <protection/>
    </xf>
    <xf numFmtId="0" fontId="3" fillId="0" borderId="0" xfId="65" applyFont="1">
      <alignment/>
      <protection/>
    </xf>
    <xf numFmtId="0" fontId="22" fillId="0" borderId="0" xfId="65" applyFont="1">
      <alignment/>
      <protection/>
    </xf>
    <xf numFmtId="0" fontId="25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0" fontId="12" fillId="37" borderId="48" xfId="58" applyNumberFormat="1" applyFont="1" applyFill="1" applyBorder="1" applyAlignment="1">
      <alignment horizontal="right"/>
      <protection/>
    </xf>
    <xf numFmtId="3" fontId="12" fillId="37" borderId="49" xfId="58" applyNumberFormat="1" applyFont="1" applyFill="1" applyBorder="1">
      <alignment/>
      <protection/>
    </xf>
    <xf numFmtId="3" fontId="12" fillId="37" borderId="50" xfId="58" applyNumberFormat="1" applyFont="1" applyFill="1" applyBorder="1">
      <alignment/>
      <protection/>
    </xf>
    <xf numFmtId="3" fontId="12" fillId="37" borderId="51" xfId="58" applyNumberFormat="1" applyFont="1" applyFill="1" applyBorder="1">
      <alignment/>
      <protection/>
    </xf>
    <xf numFmtId="10" fontId="12" fillId="37" borderId="52" xfId="58" applyNumberFormat="1" applyFont="1" applyFill="1" applyBorder="1">
      <alignment/>
      <protection/>
    </xf>
    <xf numFmtId="10" fontId="12" fillId="37" borderId="52" xfId="58" applyNumberFormat="1" applyFont="1" applyFill="1" applyBorder="1" applyAlignment="1">
      <alignment horizontal="right"/>
      <protection/>
    </xf>
    <xf numFmtId="0" fontId="12" fillId="37" borderId="53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7" borderId="54" xfId="58" applyNumberFormat="1" applyFont="1" applyFill="1" applyBorder="1" applyAlignment="1">
      <alignment horizontal="right" vertical="center"/>
      <protection/>
    </xf>
    <xf numFmtId="3" fontId="12" fillId="37" borderId="55" xfId="58" applyNumberFormat="1" applyFont="1" applyFill="1" applyBorder="1" applyAlignment="1">
      <alignment vertical="center"/>
      <protection/>
    </xf>
    <xf numFmtId="3" fontId="12" fillId="37" borderId="56" xfId="58" applyNumberFormat="1" applyFont="1" applyFill="1" applyBorder="1" applyAlignment="1">
      <alignment vertical="center"/>
      <protection/>
    </xf>
    <xf numFmtId="3" fontId="12" fillId="37" borderId="57" xfId="58" applyNumberFormat="1" applyFont="1" applyFill="1" applyBorder="1" applyAlignment="1">
      <alignment vertical="center"/>
      <protection/>
    </xf>
    <xf numFmtId="10" fontId="12" fillId="37" borderId="58" xfId="58" applyNumberFormat="1" applyFont="1" applyFill="1" applyBorder="1" applyAlignment="1">
      <alignment vertical="center"/>
      <protection/>
    </xf>
    <xf numFmtId="10" fontId="12" fillId="37" borderId="58" xfId="58" applyNumberFormat="1" applyFont="1" applyFill="1" applyBorder="1" applyAlignment="1">
      <alignment horizontal="right" vertical="center"/>
      <protection/>
    </xf>
    <xf numFmtId="0" fontId="12" fillId="37" borderId="59" xfId="58" applyFont="1" applyFill="1" applyBorder="1" applyAlignment="1">
      <alignment vertical="center"/>
      <protection/>
    </xf>
    <xf numFmtId="0" fontId="25" fillId="0" borderId="0" xfId="58" applyFont="1" applyFill="1" applyAlignment="1">
      <alignment vertical="center"/>
      <protection/>
    </xf>
    <xf numFmtId="10" fontId="25" fillId="34" borderId="60" xfId="58" applyNumberFormat="1" applyFont="1" applyFill="1" applyBorder="1" applyAlignment="1">
      <alignment horizontal="right" vertical="center"/>
      <protection/>
    </xf>
    <xf numFmtId="3" fontId="25" fillId="34" borderId="61" xfId="58" applyNumberFormat="1" applyFont="1" applyFill="1" applyBorder="1" applyAlignment="1">
      <alignment vertical="center"/>
      <protection/>
    </xf>
    <xf numFmtId="3" fontId="25" fillId="34" borderId="62" xfId="58" applyNumberFormat="1" applyFont="1" applyFill="1" applyBorder="1" applyAlignment="1">
      <alignment vertical="center"/>
      <protection/>
    </xf>
    <xf numFmtId="3" fontId="25" fillId="34" borderId="63" xfId="58" applyNumberFormat="1" applyFont="1" applyFill="1" applyBorder="1" applyAlignment="1">
      <alignment vertical="center"/>
      <protection/>
    </xf>
    <xf numFmtId="9" fontId="25" fillId="34" borderId="64" xfId="58" applyNumberFormat="1" applyFont="1" applyFill="1" applyBorder="1" applyAlignment="1">
      <alignment vertical="center"/>
      <protection/>
    </xf>
    <xf numFmtId="0" fontId="25" fillId="34" borderId="65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44" xfId="58" applyNumberFormat="1" applyFont="1" applyFill="1" applyBorder="1" applyAlignment="1">
      <alignment horizontal="center" vertical="center" wrapText="1"/>
      <protection/>
    </xf>
    <xf numFmtId="49" fontId="12" fillId="35" borderId="45" xfId="58" applyNumberFormat="1" applyFont="1" applyFill="1" applyBorder="1" applyAlignment="1">
      <alignment horizontal="center" vertical="center" wrapText="1"/>
      <protection/>
    </xf>
    <xf numFmtId="49" fontId="12" fillId="35" borderId="46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7" borderId="48" xfId="58" applyNumberFormat="1" applyFont="1" applyFill="1" applyBorder="1" applyAlignment="1">
      <alignment horizontal="right"/>
      <protection/>
    </xf>
    <xf numFmtId="3" fontId="6" fillId="37" borderId="66" xfId="58" applyNumberFormat="1" applyFont="1" applyFill="1" applyBorder="1">
      <alignment/>
      <protection/>
    </xf>
    <xf numFmtId="3" fontId="6" fillId="37" borderId="67" xfId="58" applyNumberFormat="1" applyFont="1" applyFill="1" applyBorder="1">
      <alignment/>
      <protection/>
    </xf>
    <xf numFmtId="3" fontId="6" fillId="37" borderId="49" xfId="58" applyNumberFormat="1" applyFont="1" applyFill="1" applyBorder="1">
      <alignment/>
      <protection/>
    </xf>
    <xf numFmtId="3" fontId="6" fillId="37" borderId="50" xfId="58" applyNumberFormat="1" applyFont="1" applyFill="1" applyBorder="1">
      <alignment/>
      <protection/>
    </xf>
    <xf numFmtId="3" fontId="6" fillId="37" borderId="51" xfId="58" applyNumberFormat="1" applyFont="1" applyFill="1" applyBorder="1">
      <alignment/>
      <protection/>
    </xf>
    <xf numFmtId="10" fontId="6" fillId="37" borderId="52" xfId="58" applyNumberFormat="1" applyFont="1" applyFill="1" applyBorder="1">
      <alignment/>
      <protection/>
    </xf>
    <xf numFmtId="10" fontId="6" fillId="37" borderId="52" xfId="58" applyNumberFormat="1" applyFont="1" applyFill="1" applyBorder="1" applyAlignment="1">
      <alignment horizontal="right"/>
      <protection/>
    </xf>
    <xf numFmtId="0" fontId="6" fillId="37" borderId="53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7" borderId="54" xfId="58" applyNumberFormat="1" applyFont="1" applyFill="1" applyBorder="1" applyAlignment="1">
      <alignment horizontal="right"/>
      <protection/>
    </xf>
    <xf numFmtId="3" fontId="6" fillId="37" borderId="68" xfId="58" applyNumberFormat="1" applyFont="1" applyFill="1" applyBorder="1">
      <alignment/>
      <protection/>
    </xf>
    <xf numFmtId="3" fontId="6" fillId="37" borderId="69" xfId="58" applyNumberFormat="1" applyFont="1" applyFill="1" applyBorder="1">
      <alignment/>
      <protection/>
    </xf>
    <xf numFmtId="3" fontId="6" fillId="37" borderId="55" xfId="58" applyNumberFormat="1" applyFont="1" applyFill="1" applyBorder="1">
      <alignment/>
      <protection/>
    </xf>
    <xf numFmtId="3" fontId="6" fillId="37" borderId="56" xfId="58" applyNumberFormat="1" applyFont="1" applyFill="1" applyBorder="1">
      <alignment/>
      <protection/>
    </xf>
    <xf numFmtId="3" fontId="6" fillId="37" borderId="57" xfId="58" applyNumberFormat="1" applyFont="1" applyFill="1" applyBorder="1">
      <alignment/>
      <protection/>
    </xf>
    <xf numFmtId="10" fontId="6" fillId="37" borderId="58" xfId="58" applyNumberFormat="1" applyFont="1" applyFill="1" applyBorder="1">
      <alignment/>
      <protection/>
    </xf>
    <xf numFmtId="10" fontId="6" fillId="37" borderId="58" xfId="58" applyNumberFormat="1" applyFont="1" applyFill="1" applyBorder="1" applyAlignment="1">
      <alignment horizontal="right"/>
      <protection/>
    </xf>
    <xf numFmtId="0" fontId="6" fillId="37" borderId="59" xfId="58" applyFont="1" applyFill="1" applyBorder="1">
      <alignment/>
      <protection/>
    </xf>
    <xf numFmtId="10" fontId="26" fillId="8" borderId="60" xfId="58" applyNumberFormat="1" applyFont="1" applyFill="1" applyBorder="1" applyAlignment="1">
      <alignment horizontal="right" vertical="center"/>
      <protection/>
    </xf>
    <xf numFmtId="3" fontId="26" fillId="8" borderId="70" xfId="58" applyNumberFormat="1" applyFont="1" applyFill="1" applyBorder="1" applyAlignment="1">
      <alignment vertical="center"/>
      <protection/>
    </xf>
    <xf numFmtId="3" fontId="26" fillId="8" borderId="71" xfId="58" applyNumberFormat="1" applyFont="1" applyFill="1" applyBorder="1" applyAlignment="1">
      <alignment vertical="center"/>
      <protection/>
    </xf>
    <xf numFmtId="3" fontId="26" fillId="8" borderId="72" xfId="58" applyNumberFormat="1" applyFont="1" applyFill="1" applyBorder="1" applyAlignment="1">
      <alignment vertical="center"/>
      <protection/>
    </xf>
    <xf numFmtId="3" fontId="26" fillId="8" borderId="0" xfId="58" applyNumberFormat="1" applyFont="1" applyFill="1" applyBorder="1" applyAlignment="1">
      <alignment vertical="center"/>
      <protection/>
    </xf>
    <xf numFmtId="3" fontId="26" fillId="8" borderId="73" xfId="58" applyNumberFormat="1" applyFont="1" applyFill="1" applyBorder="1" applyAlignment="1">
      <alignment vertical="center"/>
      <protection/>
    </xf>
    <xf numFmtId="10" fontId="26" fillId="8" borderId="74" xfId="58" applyNumberFormat="1" applyFont="1" applyFill="1" applyBorder="1" applyAlignment="1">
      <alignment vertical="center"/>
      <protection/>
    </xf>
    <xf numFmtId="10" fontId="26" fillId="8" borderId="74" xfId="58" applyNumberFormat="1" applyFont="1" applyFill="1" applyBorder="1" applyAlignment="1">
      <alignment horizontal="right" vertical="center"/>
      <protection/>
    </xf>
    <xf numFmtId="0" fontId="26" fillId="8" borderId="75" xfId="58" applyNumberFormat="1" applyFont="1" applyFill="1" applyBorder="1" applyAlignment="1">
      <alignment vertical="center"/>
      <protection/>
    </xf>
    <xf numFmtId="0" fontId="26" fillId="36" borderId="75" xfId="58" applyNumberFormat="1" applyFont="1" applyFill="1" applyBorder="1" applyAlignment="1">
      <alignment vertical="center"/>
      <protection/>
    </xf>
    <xf numFmtId="3" fontId="12" fillId="37" borderId="69" xfId="58" applyNumberFormat="1" applyFont="1" applyFill="1" applyBorder="1" applyAlignment="1">
      <alignment vertical="center"/>
      <protection/>
    </xf>
    <xf numFmtId="10" fontId="12" fillId="37" borderId="76" xfId="58" applyNumberFormat="1" applyFont="1" applyFill="1" applyBorder="1" applyAlignment="1">
      <alignment horizontal="right" vertical="center"/>
      <protection/>
    </xf>
    <xf numFmtId="3" fontId="12" fillId="37" borderId="77" xfId="58" applyNumberFormat="1" applyFont="1" applyFill="1" applyBorder="1" applyAlignment="1">
      <alignment vertical="center"/>
      <protection/>
    </xf>
    <xf numFmtId="3" fontId="12" fillId="37" borderId="78" xfId="58" applyNumberFormat="1" applyFont="1" applyFill="1" applyBorder="1" applyAlignment="1">
      <alignment vertical="center"/>
      <protection/>
    </xf>
    <xf numFmtId="3" fontId="12" fillId="37" borderId="79" xfId="58" applyNumberFormat="1" applyFont="1" applyFill="1" applyBorder="1" applyAlignment="1">
      <alignment vertical="center"/>
      <protection/>
    </xf>
    <xf numFmtId="10" fontId="12" fillId="37" borderId="80" xfId="58" applyNumberFormat="1" applyFont="1" applyFill="1" applyBorder="1" applyAlignment="1">
      <alignment vertical="center"/>
      <protection/>
    </xf>
    <xf numFmtId="10" fontId="12" fillId="37" borderId="80" xfId="58" applyNumberFormat="1" applyFont="1" applyFill="1" applyBorder="1" applyAlignment="1">
      <alignment horizontal="right" vertical="center"/>
      <protection/>
    </xf>
    <xf numFmtId="0" fontId="12" fillId="37" borderId="81" xfId="58" applyFont="1" applyFill="1" applyBorder="1" applyAlignment="1">
      <alignment vertical="center"/>
      <protection/>
    </xf>
    <xf numFmtId="10" fontId="25" fillId="34" borderId="82" xfId="58" applyNumberFormat="1" applyFont="1" applyFill="1" applyBorder="1" applyAlignment="1">
      <alignment horizontal="right" vertical="center"/>
      <protection/>
    </xf>
    <xf numFmtId="3" fontId="25" fillId="34" borderId="38" xfId="58" applyNumberFormat="1" applyFont="1" applyFill="1" applyBorder="1" applyAlignment="1">
      <alignment vertical="center"/>
      <protection/>
    </xf>
    <xf numFmtId="3" fontId="25" fillId="34" borderId="37" xfId="58" applyNumberFormat="1" applyFont="1" applyFill="1" applyBorder="1" applyAlignment="1">
      <alignment vertical="center"/>
      <protection/>
    </xf>
    <xf numFmtId="3" fontId="25" fillId="34" borderId="42" xfId="58" applyNumberFormat="1" applyFont="1" applyFill="1" applyBorder="1" applyAlignment="1">
      <alignment vertical="center"/>
      <protection/>
    </xf>
    <xf numFmtId="181" fontId="25" fillId="34" borderId="83" xfId="58" applyNumberFormat="1" applyFont="1" applyFill="1" applyBorder="1" applyAlignment="1">
      <alignment vertical="center"/>
      <protection/>
    </xf>
    <xf numFmtId="0" fontId="25" fillId="34" borderId="43" xfId="58" applyNumberFormat="1" applyFont="1" applyFill="1" applyBorder="1" applyAlignment="1">
      <alignment vertical="center"/>
      <protection/>
    </xf>
    <xf numFmtId="10" fontId="26" fillId="34" borderId="60" xfId="58" applyNumberFormat="1" applyFont="1" applyFill="1" applyBorder="1" applyAlignment="1">
      <alignment horizontal="right" vertical="center"/>
      <protection/>
    </xf>
    <xf numFmtId="3" fontId="26" fillId="34" borderId="72" xfId="58" applyNumberFormat="1" applyFont="1" applyFill="1" applyBorder="1" applyAlignment="1">
      <alignment vertical="center"/>
      <protection/>
    </xf>
    <xf numFmtId="3" fontId="26" fillId="34" borderId="71" xfId="58" applyNumberFormat="1" applyFont="1" applyFill="1" applyBorder="1" applyAlignment="1">
      <alignment vertical="center"/>
      <protection/>
    </xf>
    <xf numFmtId="3" fontId="26" fillId="34" borderId="0" xfId="58" applyNumberFormat="1" applyFont="1" applyFill="1" applyBorder="1" applyAlignment="1">
      <alignment vertical="center"/>
      <protection/>
    </xf>
    <xf numFmtId="3" fontId="26" fillId="34" borderId="73" xfId="58" applyNumberFormat="1" applyFont="1" applyFill="1" applyBorder="1" applyAlignment="1">
      <alignment vertical="center"/>
      <protection/>
    </xf>
    <xf numFmtId="0" fontId="26" fillId="34" borderId="75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7" borderId="48" xfId="58" applyNumberFormat="1" applyFont="1" applyFill="1" applyBorder="1" applyAlignment="1">
      <alignment horizontal="right" vertical="center"/>
      <protection/>
    </xf>
    <xf numFmtId="3" fontId="12" fillId="37" borderId="49" xfId="58" applyNumberFormat="1" applyFont="1" applyFill="1" applyBorder="1" applyAlignment="1">
      <alignment vertical="center"/>
      <protection/>
    </xf>
    <xf numFmtId="3" fontId="12" fillId="37" borderId="50" xfId="58" applyNumberFormat="1" applyFont="1" applyFill="1" applyBorder="1" applyAlignment="1">
      <alignment vertical="center"/>
      <protection/>
    </xf>
    <xf numFmtId="3" fontId="12" fillId="37" borderId="51" xfId="58" applyNumberFormat="1" applyFont="1" applyFill="1" applyBorder="1" applyAlignment="1">
      <alignment vertical="center"/>
      <protection/>
    </xf>
    <xf numFmtId="10" fontId="12" fillId="37" borderId="52" xfId="58" applyNumberFormat="1" applyFont="1" applyFill="1" applyBorder="1" applyAlignment="1">
      <alignment vertical="center"/>
      <protection/>
    </xf>
    <xf numFmtId="0" fontId="12" fillId="37" borderId="53" xfId="58" applyFont="1" applyFill="1" applyBorder="1" applyAlignment="1">
      <alignment vertical="center"/>
      <protection/>
    </xf>
    <xf numFmtId="181" fontId="26" fillId="34" borderId="74" xfId="58" applyNumberFormat="1" applyFont="1" applyFill="1" applyBorder="1" applyAlignment="1">
      <alignment vertical="center"/>
      <protection/>
    </xf>
    <xf numFmtId="0" fontId="34" fillId="0" borderId="0" xfId="57" applyFont="1" applyFill="1">
      <alignment/>
      <protection/>
    </xf>
    <xf numFmtId="0" fontId="35" fillId="0" borderId="0" xfId="57" applyFont="1" applyFill="1">
      <alignment/>
      <protection/>
    </xf>
    <xf numFmtId="17" fontId="35" fillId="0" borderId="0" xfId="57" applyNumberFormat="1" applyFont="1" applyFill="1">
      <alignment/>
      <protection/>
    </xf>
    <xf numFmtId="0" fontId="38" fillId="34" borderId="84" xfId="57" applyFont="1" applyFill="1" applyBorder="1">
      <alignment/>
      <protection/>
    </xf>
    <xf numFmtId="0" fontId="39" fillId="34" borderId="85" xfId="46" applyFont="1" applyFill="1" applyBorder="1" applyAlignment="1" applyProtection="1">
      <alignment horizontal="left" indent="1"/>
      <protection/>
    </xf>
    <xf numFmtId="0" fontId="38" fillId="34" borderId="86" xfId="57" applyFont="1" applyFill="1" applyBorder="1">
      <alignment/>
      <protection/>
    </xf>
    <xf numFmtId="0" fontId="39" fillId="34" borderId="87" xfId="46" applyFont="1" applyFill="1" applyBorder="1" applyAlignment="1" applyProtection="1">
      <alignment horizontal="left" indent="1"/>
      <protection/>
    </xf>
    <xf numFmtId="0" fontId="39" fillId="34" borderId="76" xfId="46" applyFont="1" applyFill="1" applyBorder="1" applyAlignment="1" applyProtection="1">
      <alignment horizontal="left" indent="1"/>
      <protection/>
    </xf>
    <xf numFmtId="0" fontId="114" fillId="7" borderId="88" xfId="60" applyFont="1" applyFill="1" applyBorder="1">
      <alignment/>
      <protection/>
    </xf>
    <xf numFmtId="0" fontId="114" fillId="7" borderId="0" xfId="60" applyFont="1" applyFill="1">
      <alignment/>
      <protection/>
    </xf>
    <xf numFmtId="0" fontId="115" fillId="7" borderId="89" xfId="60" applyFont="1" applyFill="1" applyBorder="1" applyAlignment="1">
      <alignment/>
      <protection/>
    </xf>
    <xf numFmtId="0" fontId="116" fillId="7" borderId="70" xfId="60" applyFont="1" applyFill="1" applyBorder="1" applyAlignment="1">
      <alignment/>
      <protection/>
    </xf>
    <xf numFmtId="0" fontId="117" fillId="7" borderId="89" xfId="60" applyFont="1" applyFill="1" applyBorder="1" applyAlignment="1">
      <alignment/>
      <protection/>
    </xf>
    <xf numFmtId="0" fontId="118" fillId="7" borderId="70" xfId="60" applyFont="1" applyFill="1" applyBorder="1" applyAlignment="1">
      <alignment/>
      <protection/>
    </xf>
    <xf numFmtId="37" fontId="119" fillId="7" borderId="0" xfId="62" applyFont="1" applyFill="1">
      <alignment/>
      <protection/>
    </xf>
    <xf numFmtId="37" fontId="120" fillId="7" borderId="0" xfId="62" applyFont="1" applyFill="1">
      <alignment/>
      <protection/>
    </xf>
    <xf numFmtId="37" fontId="121" fillId="7" borderId="0" xfId="62" applyFont="1" applyFill="1" applyAlignment="1">
      <alignment horizontal="left" indent="1"/>
      <protection/>
    </xf>
    <xf numFmtId="37" fontId="122" fillId="7" borderId="0" xfId="62" applyFont="1" applyFill="1">
      <alignment/>
      <protection/>
    </xf>
    <xf numFmtId="37" fontId="3" fillId="0" borderId="16" xfId="61" applyFont="1" applyFill="1" applyBorder="1" applyProtection="1">
      <alignment/>
      <protection/>
    </xf>
    <xf numFmtId="0" fontId="26" fillId="34" borderId="37" xfId="58" applyNumberFormat="1" applyFont="1" applyFill="1" applyBorder="1" applyAlignment="1">
      <alignment vertical="center"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90" xfId="58" applyNumberFormat="1" applyFont="1" applyFill="1" applyBorder="1" applyAlignment="1">
      <alignment horizontal="center" vertical="center" wrapText="1"/>
      <protection/>
    </xf>
    <xf numFmtId="37" fontId="123" fillId="7" borderId="0" xfId="62" applyFont="1" applyFill="1" applyAlignment="1">
      <alignment horizontal="left" indent="1"/>
      <protection/>
    </xf>
    <xf numFmtId="37" fontId="124" fillId="7" borderId="0" xfId="62" applyFont="1" applyFill="1">
      <alignment/>
      <protection/>
    </xf>
    <xf numFmtId="0" fontId="125" fillId="0" borderId="0" xfId="57" applyFont="1" applyFill="1">
      <alignment/>
      <protection/>
    </xf>
    <xf numFmtId="0" fontId="126" fillId="0" borderId="0" xfId="57" applyFont="1" applyFill="1">
      <alignment/>
      <protection/>
    </xf>
    <xf numFmtId="0" fontId="127" fillId="0" borderId="0" xfId="57" applyFont="1" applyFill="1">
      <alignment/>
      <protection/>
    </xf>
    <xf numFmtId="0" fontId="128" fillId="0" borderId="0" xfId="57" applyFont="1" applyFill="1">
      <alignment/>
      <protection/>
    </xf>
    <xf numFmtId="0" fontId="129" fillId="0" borderId="0" xfId="46" applyFont="1" applyFill="1" applyAlignment="1" applyProtection="1">
      <alignment/>
      <protection/>
    </xf>
    <xf numFmtId="37" fontId="42" fillId="0" borderId="0" xfId="61" applyFont="1">
      <alignment/>
      <protection/>
    </xf>
    <xf numFmtId="10" fontId="14" fillId="37" borderId="54" xfId="58" applyNumberFormat="1" applyFont="1" applyFill="1" applyBorder="1" applyAlignment="1">
      <alignment horizontal="right"/>
      <protection/>
    </xf>
    <xf numFmtId="0" fontId="130" fillId="33" borderId="0" xfId="0" applyFont="1" applyFill="1" applyAlignment="1">
      <alignment vertical="center"/>
    </xf>
    <xf numFmtId="37" fontId="131" fillId="0" borderId="0" xfId="61" applyFont="1">
      <alignment/>
      <protection/>
    </xf>
    <xf numFmtId="10" fontId="26" fillId="34" borderId="89" xfId="58" applyNumberFormat="1" applyFont="1" applyFill="1" applyBorder="1" applyAlignment="1">
      <alignment horizontal="right" vertical="center"/>
      <protection/>
    </xf>
    <xf numFmtId="10" fontId="12" fillId="37" borderId="56" xfId="58" applyNumberFormat="1" applyFont="1" applyFill="1" applyBorder="1" applyAlignment="1">
      <alignment horizontal="right" vertical="center"/>
      <protection/>
    </xf>
    <xf numFmtId="10" fontId="12" fillId="37" borderId="50" xfId="58" applyNumberFormat="1" applyFont="1" applyFill="1" applyBorder="1" applyAlignment="1">
      <alignment horizontal="right" vertical="center"/>
      <protection/>
    </xf>
    <xf numFmtId="3" fontId="26" fillId="34" borderId="91" xfId="58" applyNumberFormat="1" applyFont="1" applyFill="1" applyBorder="1" applyAlignment="1">
      <alignment vertical="center"/>
      <protection/>
    </xf>
    <xf numFmtId="3" fontId="12" fillId="37" borderId="92" xfId="58" applyNumberFormat="1" applyFont="1" applyFill="1" applyBorder="1" applyAlignment="1">
      <alignment vertical="center"/>
      <protection/>
    </xf>
    <xf numFmtId="3" fontId="12" fillId="37" borderId="93" xfId="58" applyNumberFormat="1" applyFont="1" applyFill="1" applyBorder="1" applyAlignment="1">
      <alignment vertical="center"/>
      <protection/>
    </xf>
    <xf numFmtId="37" fontId="132" fillId="0" borderId="0" xfId="61" applyFont="1">
      <alignment/>
      <protection/>
    </xf>
    <xf numFmtId="37" fontId="3" fillId="0" borderId="60" xfId="61" applyFont="1" applyFill="1" applyBorder="1" applyProtection="1">
      <alignment/>
      <protection/>
    </xf>
    <xf numFmtId="37" fontId="3" fillId="0" borderId="94" xfId="61" applyFont="1" applyFill="1" applyBorder="1" applyProtection="1">
      <alignment/>
      <protection/>
    </xf>
    <xf numFmtId="3" fontId="3" fillId="0" borderId="60" xfId="61" applyNumberFormat="1" applyFont="1" applyFill="1" applyBorder="1" applyAlignment="1">
      <alignment horizontal="right"/>
      <protection/>
    </xf>
    <xf numFmtId="3" fontId="3" fillId="0" borderId="95" xfId="61" applyNumberFormat="1" applyFont="1" applyFill="1" applyBorder="1" applyAlignment="1">
      <alignment horizontal="right"/>
      <protection/>
    </xf>
    <xf numFmtId="2" fontId="6" fillId="0" borderId="95" xfId="61" applyNumberFormat="1" applyFont="1" applyFill="1" applyBorder="1" applyAlignment="1" applyProtection="1">
      <alignment horizontal="right" indent="1"/>
      <protection/>
    </xf>
    <xf numFmtId="2" fontId="6" fillId="0" borderId="60" xfId="61" applyNumberFormat="1" applyFont="1" applyFill="1" applyBorder="1" applyAlignment="1" applyProtection="1">
      <alignment horizontal="right" indent="1"/>
      <protection/>
    </xf>
    <xf numFmtId="2" fontId="6" fillId="0" borderId="96" xfId="61" applyNumberFormat="1" applyFont="1" applyFill="1" applyBorder="1" applyAlignment="1" applyProtection="1">
      <alignment horizontal="center"/>
      <protection/>
    </xf>
    <xf numFmtId="37" fontId="133" fillId="0" borderId="0" xfId="61" applyFont="1">
      <alignment/>
      <protection/>
    </xf>
    <xf numFmtId="181" fontId="26" fillId="34" borderId="89" xfId="58" applyNumberFormat="1" applyFont="1" applyFill="1" applyBorder="1" applyAlignment="1">
      <alignment vertical="center"/>
      <protection/>
    </xf>
    <xf numFmtId="10" fontId="12" fillId="37" borderId="56" xfId="58" applyNumberFormat="1" applyFont="1" applyFill="1" applyBorder="1" applyAlignment="1">
      <alignment vertical="center"/>
      <protection/>
    </xf>
    <xf numFmtId="10" fontId="12" fillId="37" borderId="50" xfId="58" applyNumberFormat="1" applyFont="1" applyFill="1" applyBorder="1" applyAlignment="1">
      <alignment vertical="center"/>
      <protection/>
    </xf>
    <xf numFmtId="3" fontId="26" fillId="36" borderId="73" xfId="58" applyNumberFormat="1" applyFont="1" applyFill="1" applyBorder="1" applyAlignment="1">
      <alignment vertical="center"/>
      <protection/>
    </xf>
    <xf numFmtId="3" fontId="26" fillId="36" borderId="0" xfId="58" applyNumberFormat="1" applyFont="1" applyFill="1" applyBorder="1" applyAlignment="1">
      <alignment vertical="center"/>
      <protection/>
    </xf>
    <xf numFmtId="3" fontId="26" fillId="36" borderId="72" xfId="58" applyNumberFormat="1" applyFont="1" applyFill="1" applyBorder="1" applyAlignment="1">
      <alignment vertical="center"/>
      <protection/>
    </xf>
    <xf numFmtId="181" fontId="26" fillId="36" borderId="74" xfId="58" applyNumberFormat="1" applyFont="1" applyFill="1" applyBorder="1" applyAlignment="1">
      <alignment vertical="center"/>
      <protection/>
    </xf>
    <xf numFmtId="10" fontId="26" fillId="36" borderId="60" xfId="58" applyNumberFormat="1" applyFont="1" applyFill="1" applyBorder="1" applyAlignment="1">
      <alignment horizontal="right" vertical="center"/>
      <protection/>
    </xf>
    <xf numFmtId="37" fontId="9" fillId="0" borderId="13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5" fillId="34" borderId="97" xfId="58" applyNumberFormat="1" applyFont="1" applyFill="1" applyBorder="1" applyAlignment="1">
      <alignment horizontal="right" vertical="center"/>
      <protection/>
    </xf>
    <xf numFmtId="3" fontId="3" fillId="0" borderId="98" xfId="61" applyNumberFormat="1" applyFont="1" applyFill="1" applyBorder="1" applyAlignment="1">
      <alignment horizontal="right"/>
      <protection/>
    </xf>
    <xf numFmtId="3" fontId="3" fillId="0" borderId="99" xfId="61" applyNumberFormat="1" applyFont="1" applyFill="1" applyBorder="1">
      <alignment/>
      <protection/>
    </xf>
    <xf numFmtId="3" fontId="3" fillId="0" borderId="99" xfId="61" applyNumberFormat="1" applyFont="1" applyFill="1" applyBorder="1" applyAlignment="1">
      <alignment horizontal="right"/>
      <protection/>
    </xf>
    <xf numFmtId="37" fontId="3" fillId="0" borderId="100" xfId="61" applyFont="1" applyFill="1" applyBorder="1" applyProtection="1">
      <alignment/>
      <protection/>
    </xf>
    <xf numFmtId="37" fontId="3" fillId="0" borderId="98" xfId="61" applyFont="1" applyFill="1" applyBorder="1" applyAlignment="1" applyProtection="1">
      <alignment horizontal="right"/>
      <protection/>
    </xf>
    <xf numFmtId="37" fontId="3" fillId="0" borderId="99" xfId="61" applyFont="1" applyFill="1" applyBorder="1" applyAlignment="1" applyProtection="1">
      <alignment horizontal="right"/>
      <protection/>
    </xf>
    <xf numFmtId="37" fontId="3" fillId="0" borderId="101" xfId="61" applyFont="1" applyFill="1" applyBorder="1" applyProtection="1">
      <alignment/>
      <protection/>
    </xf>
    <xf numFmtId="37" fontId="3" fillId="0" borderId="98" xfId="61" applyFont="1" applyFill="1" applyBorder="1" applyProtection="1">
      <alignment/>
      <protection/>
    </xf>
    <xf numFmtId="37" fontId="3" fillId="0" borderId="85" xfId="61" applyFont="1" applyFill="1" applyBorder="1" applyProtection="1">
      <alignment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14" xfId="67" applyNumberFormat="1" applyFont="1" applyFill="1" applyBorder="1" applyAlignment="1" applyProtection="1">
      <alignment horizontal="center"/>
      <protection/>
    </xf>
    <xf numFmtId="2" fontId="6" fillId="0" borderId="14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0" borderId="15" xfId="67" applyNumberFormat="1" applyFont="1" applyFill="1" applyBorder="1" applyAlignment="1" applyProtection="1">
      <alignment horizontal="center"/>
      <protection/>
    </xf>
    <xf numFmtId="2" fontId="6" fillId="0" borderId="60" xfId="67" applyNumberFormat="1" applyFont="1" applyFill="1" applyBorder="1" applyAlignment="1" applyProtection="1">
      <alignment horizontal="center"/>
      <protection/>
    </xf>
    <xf numFmtId="37" fontId="134" fillId="38" borderId="102" xfId="47" applyNumberFormat="1" applyFont="1" applyFill="1" applyBorder="1" applyAlignment="1">
      <alignment/>
    </xf>
    <xf numFmtId="37" fontId="41" fillId="38" borderId="103" xfId="47" applyNumberFormat="1" applyFont="1" applyFill="1" applyBorder="1" applyAlignment="1">
      <alignment/>
    </xf>
    <xf numFmtId="1" fontId="14" fillId="0" borderId="0" xfId="65" applyNumberFormat="1" applyFont="1" applyAlignment="1">
      <alignment horizontal="center" vertical="center" wrapText="1"/>
      <protection/>
    </xf>
    <xf numFmtId="10" fontId="25" fillId="34" borderId="104" xfId="58" applyNumberFormat="1" applyFont="1" applyFill="1" applyBorder="1" applyAlignment="1">
      <alignment horizontal="right" vertical="center"/>
      <protection/>
    </xf>
    <xf numFmtId="37" fontId="31" fillId="38" borderId="103" xfId="47" applyNumberFormat="1" applyFont="1" applyFill="1" applyBorder="1" applyAlignment="1">
      <alignment/>
    </xf>
    <xf numFmtId="37" fontId="31" fillId="38" borderId="102" xfId="47" applyNumberFormat="1" applyFont="1" applyFill="1" applyBorder="1" applyAlignment="1">
      <alignment/>
    </xf>
    <xf numFmtId="0" fontId="3" fillId="33" borderId="0" xfId="58" applyFont="1" applyFill="1">
      <alignment/>
      <protection/>
    </xf>
    <xf numFmtId="37" fontId="31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2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5" fillId="0" borderId="0" xfId="61" applyFont="1" applyFill="1" applyBorder="1" applyAlignment="1" applyProtection="1">
      <alignment horizontal="left"/>
      <protection/>
    </xf>
    <xf numFmtId="37" fontId="136" fillId="0" borderId="0" xfId="61" applyFont="1" applyFill="1" applyBorder="1" applyAlignment="1" applyProtection="1">
      <alignment horizontal="left"/>
      <protection/>
    </xf>
    <xf numFmtId="37" fontId="135" fillId="0" borderId="21" xfId="61" applyFont="1" applyFill="1" applyBorder="1" applyAlignment="1" applyProtection="1">
      <alignment horizontal="left"/>
      <protection/>
    </xf>
    <xf numFmtId="37" fontId="135" fillId="0" borderId="0" xfId="61" applyFont="1" applyFill="1" applyBorder="1" applyAlignment="1" applyProtection="1">
      <alignment horizontal="left" vertical="center"/>
      <protection/>
    </xf>
    <xf numFmtId="37" fontId="137" fillId="0" borderId="16" xfId="61" applyFont="1" applyFill="1" applyBorder="1" applyAlignment="1" applyProtection="1">
      <alignment vertical="center"/>
      <protection/>
    </xf>
    <xf numFmtId="0" fontId="12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3" fillId="0" borderId="105" xfId="58" applyFont="1" applyFill="1" applyBorder="1">
      <alignment/>
      <protection/>
    </xf>
    <xf numFmtId="3" fontId="3" fillId="0" borderId="106" xfId="58" applyNumberFormat="1" applyFont="1" applyFill="1" applyBorder="1">
      <alignment/>
      <protection/>
    </xf>
    <xf numFmtId="3" fontId="3" fillId="0" borderId="107" xfId="58" applyNumberFormat="1" applyFont="1" applyFill="1" applyBorder="1">
      <alignment/>
      <protection/>
    </xf>
    <xf numFmtId="3" fontId="3" fillId="0" borderId="108" xfId="58" applyNumberFormat="1" applyFont="1" applyFill="1" applyBorder="1">
      <alignment/>
      <protection/>
    </xf>
    <xf numFmtId="10" fontId="3" fillId="0" borderId="109" xfId="58" applyNumberFormat="1" applyFont="1" applyFill="1" applyBorder="1">
      <alignment/>
      <protection/>
    </xf>
    <xf numFmtId="10" fontId="3" fillId="0" borderId="109" xfId="58" applyNumberFormat="1" applyFont="1" applyFill="1" applyBorder="1" applyAlignment="1">
      <alignment horizontal="right"/>
      <protection/>
    </xf>
    <xf numFmtId="10" fontId="3" fillId="0" borderId="110" xfId="58" applyNumberFormat="1" applyFont="1" applyFill="1" applyBorder="1" applyAlignment="1">
      <alignment horizontal="right"/>
      <protection/>
    </xf>
    <xf numFmtId="0" fontId="3" fillId="0" borderId="111" xfId="58" applyFont="1" applyFill="1" applyBorder="1">
      <alignment/>
      <protection/>
    </xf>
    <xf numFmtId="3" fontId="3" fillId="0" borderId="112" xfId="58" applyNumberFormat="1" applyFont="1" applyFill="1" applyBorder="1">
      <alignment/>
      <protection/>
    </xf>
    <xf numFmtId="3" fontId="3" fillId="0" borderId="113" xfId="58" applyNumberFormat="1" applyFont="1" applyFill="1" applyBorder="1">
      <alignment/>
      <protection/>
    </xf>
    <xf numFmtId="3" fontId="3" fillId="0" borderId="114" xfId="58" applyNumberFormat="1" applyFont="1" applyFill="1" applyBorder="1">
      <alignment/>
      <protection/>
    </xf>
    <xf numFmtId="10" fontId="3" fillId="0" borderId="115" xfId="58" applyNumberFormat="1" applyFont="1" applyFill="1" applyBorder="1">
      <alignment/>
      <protection/>
    </xf>
    <xf numFmtId="10" fontId="3" fillId="0" borderId="115" xfId="58" applyNumberFormat="1" applyFont="1" applyFill="1" applyBorder="1" applyAlignment="1">
      <alignment horizontal="right"/>
      <protection/>
    </xf>
    <xf numFmtId="10" fontId="3" fillId="0" borderId="116" xfId="58" applyNumberFormat="1" applyFont="1" applyFill="1" applyBorder="1" applyAlignment="1">
      <alignment horizontal="right"/>
      <protection/>
    </xf>
    <xf numFmtId="0" fontId="3" fillId="0" borderId="117" xfId="58" applyFont="1" applyFill="1" applyBorder="1">
      <alignment/>
      <protection/>
    </xf>
    <xf numFmtId="3" fontId="3" fillId="0" borderId="118" xfId="58" applyNumberFormat="1" applyFont="1" applyFill="1" applyBorder="1">
      <alignment/>
      <protection/>
    </xf>
    <xf numFmtId="3" fontId="3" fillId="0" borderId="119" xfId="58" applyNumberFormat="1" applyFont="1" applyFill="1" applyBorder="1">
      <alignment/>
      <protection/>
    </xf>
    <xf numFmtId="3" fontId="3" fillId="0" borderId="120" xfId="58" applyNumberFormat="1" applyFont="1" applyFill="1" applyBorder="1">
      <alignment/>
      <protection/>
    </xf>
    <xf numFmtId="10" fontId="3" fillId="0" borderId="121" xfId="58" applyNumberFormat="1" applyFont="1" applyFill="1" applyBorder="1">
      <alignment/>
      <protection/>
    </xf>
    <xf numFmtId="10" fontId="3" fillId="0" borderId="121" xfId="58" applyNumberFormat="1" applyFont="1" applyFill="1" applyBorder="1" applyAlignment="1">
      <alignment horizontal="right"/>
      <protection/>
    </xf>
    <xf numFmtId="10" fontId="3" fillId="0" borderId="122" xfId="58" applyNumberFormat="1" applyFont="1" applyFill="1" applyBorder="1" applyAlignment="1">
      <alignment horizontal="right"/>
      <protection/>
    </xf>
    <xf numFmtId="3" fontId="3" fillId="0" borderId="123" xfId="58" applyNumberFormat="1" applyFont="1" applyFill="1" applyBorder="1">
      <alignment/>
      <protection/>
    </xf>
    <xf numFmtId="3" fontId="3" fillId="0" borderId="124" xfId="58" applyNumberFormat="1" applyFont="1" applyFill="1" applyBorder="1">
      <alignment/>
      <protection/>
    </xf>
    <xf numFmtId="3" fontId="3" fillId="0" borderId="125" xfId="58" applyNumberFormat="1" applyFont="1" applyFill="1" applyBorder="1">
      <alignment/>
      <protection/>
    </xf>
    <xf numFmtId="3" fontId="3" fillId="0" borderId="126" xfId="58" applyNumberFormat="1" applyFont="1" applyFill="1" applyBorder="1">
      <alignment/>
      <protection/>
    </xf>
    <xf numFmtId="3" fontId="3" fillId="0" borderId="127" xfId="58" applyNumberFormat="1" applyFont="1" applyFill="1" applyBorder="1">
      <alignment/>
      <protection/>
    </xf>
    <xf numFmtId="10" fontId="6" fillId="0" borderId="109" xfId="58" applyNumberFormat="1" applyFont="1" applyFill="1" applyBorder="1" applyAlignment="1">
      <alignment horizontal="right"/>
      <protection/>
    </xf>
    <xf numFmtId="3" fontId="3" fillId="0" borderId="128" xfId="58" applyNumberFormat="1" applyFont="1" applyFill="1" applyBorder="1">
      <alignment/>
      <protection/>
    </xf>
    <xf numFmtId="3" fontId="3" fillId="0" borderId="129" xfId="58" applyNumberFormat="1" applyFont="1" applyFill="1" applyBorder="1">
      <alignment/>
      <protection/>
    </xf>
    <xf numFmtId="10" fontId="6" fillId="0" borderId="115" xfId="58" applyNumberFormat="1" applyFont="1" applyFill="1" applyBorder="1" applyAlignment="1">
      <alignment horizontal="right"/>
      <protection/>
    </xf>
    <xf numFmtId="3" fontId="3" fillId="0" borderId="130" xfId="58" applyNumberFormat="1" applyFont="1" applyFill="1" applyBorder="1">
      <alignment/>
      <protection/>
    </xf>
    <xf numFmtId="3" fontId="3" fillId="0" borderId="131" xfId="58" applyNumberFormat="1" applyFont="1" applyFill="1" applyBorder="1">
      <alignment/>
      <protection/>
    </xf>
    <xf numFmtId="10" fontId="6" fillId="0" borderId="121" xfId="58" applyNumberFormat="1" applyFont="1" applyFill="1" applyBorder="1" applyAlignment="1">
      <alignment horizontal="right"/>
      <protection/>
    </xf>
    <xf numFmtId="10" fontId="3" fillId="0" borderId="107" xfId="58" applyNumberFormat="1" applyFont="1" applyFill="1" applyBorder="1" applyAlignment="1">
      <alignment horizontal="right"/>
      <protection/>
    </xf>
    <xf numFmtId="3" fontId="3" fillId="0" borderId="132" xfId="58" applyNumberFormat="1" applyFont="1" applyFill="1" applyBorder="1">
      <alignment/>
      <protection/>
    </xf>
    <xf numFmtId="10" fontId="3" fillId="0" borderId="107" xfId="58" applyNumberFormat="1" applyFont="1" applyFill="1" applyBorder="1">
      <alignment/>
      <protection/>
    </xf>
    <xf numFmtId="10" fontId="3" fillId="0" borderId="113" xfId="58" applyNumberFormat="1" applyFont="1" applyFill="1" applyBorder="1" applyAlignment="1">
      <alignment horizontal="right"/>
      <protection/>
    </xf>
    <xf numFmtId="3" fontId="3" fillId="0" borderId="133" xfId="58" applyNumberFormat="1" applyFont="1" applyFill="1" applyBorder="1">
      <alignment/>
      <protection/>
    </xf>
    <xf numFmtId="10" fontId="3" fillId="0" borderId="113" xfId="58" applyNumberFormat="1" applyFont="1" applyFill="1" applyBorder="1">
      <alignment/>
      <protection/>
    </xf>
    <xf numFmtId="10" fontId="3" fillId="0" borderId="119" xfId="58" applyNumberFormat="1" applyFont="1" applyFill="1" applyBorder="1" applyAlignment="1">
      <alignment horizontal="right"/>
      <protection/>
    </xf>
    <xf numFmtId="3" fontId="3" fillId="0" borderId="134" xfId="58" applyNumberFormat="1" applyFont="1" applyFill="1" applyBorder="1">
      <alignment/>
      <protection/>
    </xf>
    <xf numFmtId="10" fontId="3" fillId="0" borderId="119" xfId="58" applyNumberFormat="1" applyFont="1" applyFill="1" applyBorder="1">
      <alignment/>
      <protection/>
    </xf>
    <xf numFmtId="3" fontId="6" fillId="0" borderId="112" xfId="58" applyNumberFormat="1" applyFont="1" applyFill="1" applyBorder="1">
      <alignment/>
      <protection/>
    </xf>
    <xf numFmtId="3" fontId="6" fillId="0" borderId="113" xfId="58" applyNumberFormat="1" applyFont="1" applyFill="1" applyBorder="1">
      <alignment/>
      <protection/>
    </xf>
    <xf numFmtId="3" fontId="6" fillId="0" borderId="114" xfId="58" applyNumberFormat="1" applyFont="1" applyFill="1" applyBorder="1">
      <alignment/>
      <protection/>
    </xf>
    <xf numFmtId="3" fontId="12" fillId="0" borderId="135" xfId="58" applyNumberFormat="1" applyFont="1" applyFill="1" applyBorder="1">
      <alignment/>
      <protection/>
    </xf>
    <xf numFmtId="10" fontId="6" fillId="0" borderId="136" xfId="58" applyNumberFormat="1" applyFont="1" applyFill="1" applyBorder="1">
      <alignment/>
      <protection/>
    </xf>
    <xf numFmtId="3" fontId="6" fillId="0" borderId="129" xfId="58" applyNumberFormat="1" applyFont="1" applyFill="1" applyBorder="1">
      <alignment/>
      <protection/>
    </xf>
    <xf numFmtId="10" fontId="6" fillId="0" borderId="136" xfId="58" applyNumberFormat="1" applyFont="1" applyFill="1" applyBorder="1" applyAlignment="1">
      <alignment horizontal="right"/>
      <protection/>
    </xf>
    <xf numFmtId="10" fontId="6" fillId="0" borderId="137" xfId="58" applyNumberFormat="1" applyFont="1" applyFill="1" applyBorder="1" applyAlignment="1">
      <alignment horizontal="right"/>
      <protection/>
    </xf>
    <xf numFmtId="0" fontId="6" fillId="0" borderId="138" xfId="58" applyFont="1" applyFill="1" applyBorder="1">
      <alignment/>
      <protection/>
    </xf>
    <xf numFmtId="0" fontId="6" fillId="0" borderId="139" xfId="58" applyFont="1" applyFill="1" applyBorder="1">
      <alignment/>
      <protection/>
    </xf>
    <xf numFmtId="3" fontId="6" fillId="0" borderId="140" xfId="58" applyNumberFormat="1" applyFont="1" applyFill="1" applyBorder="1">
      <alignment/>
      <protection/>
    </xf>
    <xf numFmtId="3" fontId="6" fillId="0" borderId="141" xfId="58" applyNumberFormat="1" applyFont="1" applyFill="1" applyBorder="1">
      <alignment/>
      <protection/>
    </xf>
    <xf numFmtId="3" fontId="6" fillId="0" borderId="142" xfId="58" applyNumberFormat="1" applyFont="1" applyFill="1" applyBorder="1">
      <alignment/>
      <protection/>
    </xf>
    <xf numFmtId="3" fontId="12" fillId="0" borderId="143" xfId="58" applyNumberFormat="1" applyFont="1" applyFill="1" applyBorder="1">
      <alignment/>
      <protection/>
    </xf>
    <xf numFmtId="10" fontId="6" fillId="0" borderId="144" xfId="58" applyNumberFormat="1" applyFont="1" applyFill="1" applyBorder="1">
      <alignment/>
      <protection/>
    </xf>
    <xf numFmtId="3" fontId="6" fillId="0" borderId="145" xfId="58" applyNumberFormat="1" applyFont="1" applyFill="1" applyBorder="1">
      <alignment/>
      <protection/>
    </xf>
    <xf numFmtId="10" fontId="6" fillId="0" borderId="144" xfId="58" applyNumberFormat="1" applyFont="1" applyFill="1" applyBorder="1" applyAlignment="1">
      <alignment horizontal="right"/>
      <protection/>
    </xf>
    <xf numFmtId="10" fontId="6" fillId="0" borderId="146" xfId="58" applyNumberFormat="1" applyFont="1" applyFill="1" applyBorder="1" applyAlignment="1">
      <alignment horizontal="right"/>
      <protection/>
    </xf>
    <xf numFmtId="0" fontId="6" fillId="0" borderId="147" xfId="58" applyFont="1" applyFill="1" applyBorder="1">
      <alignment/>
      <protection/>
    </xf>
    <xf numFmtId="0" fontId="6" fillId="0" borderId="148" xfId="58" applyFont="1" applyFill="1" applyBorder="1">
      <alignment/>
      <protection/>
    </xf>
    <xf numFmtId="3" fontId="6" fillId="0" borderId="149" xfId="58" applyNumberFormat="1" applyFont="1" applyFill="1" applyBorder="1">
      <alignment/>
      <protection/>
    </xf>
    <xf numFmtId="3" fontId="6" fillId="0" borderId="150" xfId="58" applyNumberFormat="1" applyFont="1" applyFill="1" applyBorder="1">
      <alignment/>
      <protection/>
    </xf>
    <xf numFmtId="3" fontId="6" fillId="0" borderId="151" xfId="58" applyNumberFormat="1" applyFont="1" applyFill="1" applyBorder="1">
      <alignment/>
      <protection/>
    </xf>
    <xf numFmtId="3" fontId="12" fillId="0" borderId="152" xfId="58" applyNumberFormat="1" applyFont="1" applyFill="1" applyBorder="1">
      <alignment/>
      <protection/>
    </xf>
    <xf numFmtId="10" fontId="6" fillId="0" borderId="153" xfId="58" applyNumberFormat="1" applyFont="1" applyFill="1" applyBorder="1">
      <alignment/>
      <protection/>
    </xf>
    <xf numFmtId="3" fontId="6" fillId="0" borderId="154" xfId="58" applyNumberFormat="1" applyFont="1" applyFill="1" applyBorder="1">
      <alignment/>
      <protection/>
    </xf>
    <xf numFmtId="10" fontId="6" fillId="0" borderId="153" xfId="58" applyNumberFormat="1" applyFont="1" applyFill="1" applyBorder="1" applyAlignment="1">
      <alignment horizontal="right"/>
      <protection/>
    </xf>
    <xf numFmtId="10" fontId="6" fillId="0" borderId="155" xfId="58" applyNumberFormat="1" applyFont="1" applyFill="1" applyBorder="1" applyAlignment="1">
      <alignment horizontal="right"/>
      <protection/>
    </xf>
    <xf numFmtId="0" fontId="6" fillId="0" borderId="156" xfId="58" applyFont="1" applyFill="1" applyBorder="1">
      <alignment/>
      <protection/>
    </xf>
    <xf numFmtId="0" fontId="6" fillId="0" borderId="157" xfId="58" applyFont="1" applyFill="1" applyBorder="1">
      <alignment/>
      <protection/>
    </xf>
    <xf numFmtId="3" fontId="6" fillId="0" borderId="158" xfId="58" applyNumberFormat="1" applyFont="1" applyFill="1" applyBorder="1">
      <alignment/>
      <protection/>
    </xf>
    <xf numFmtId="3" fontId="6" fillId="0" borderId="159" xfId="58" applyNumberFormat="1" applyFont="1" applyFill="1" applyBorder="1">
      <alignment/>
      <protection/>
    </xf>
    <xf numFmtId="3" fontId="6" fillId="0" borderId="160" xfId="58" applyNumberFormat="1" applyFont="1" applyFill="1" applyBorder="1">
      <alignment/>
      <protection/>
    </xf>
    <xf numFmtId="3" fontId="12" fillId="0" borderId="161" xfId="58" applyNumberFormat="1" applyFont="1" applyFill="1" applyBorder="1">
      <alignment/>
      <protection/>
    </xf>
    <xf numFmtId="10" fontId="6" fillId="0" borderId="162" xfId="58" applyNumberFormat="1" applyFont="1" applyFill="1" applyBorder="1">
      <alignment/>
      <protection/>
    </xf>
    <xf numFmtId="3" fontId="6" fillId="0" borderId="163" xfId="58" applyNumberFormat="1" applyFont="1" applyFill="1" applyBorder="1">
      <alignment/>
      <protection/>
    </xf>
    <xf numFmtId="10" fontId="6" fillId="0" borderId="162" xfId="58" applyNumberFormat="1" applyFont="1" applyFill="1" applyBorder="1" applyAlignment="1">
      <alignment horizontal="right"/>
      <protection/>
    </xf>
    <xf numFmtId="10" fontId="6" fillId="0" borderId="164" xfId="58" applyNumberFormat="1" applyFont="1" applyFill="1" applyBorder="1" applyAlignment="1">
      <alignment horizontal="right"/>
      <protection/>
    </xf>
    <xf numFmtId="0" fontId="6" fillId="0" borderId="165" xfId="58" applyFont="1" applyFill="1" applyBorder="1">
      <alignment/>
      <protection/>
    </xf>
    <xf numFmtId="0" fontId="6" fillId="0" borderId="166" xfId="58" applyFont="1" applyFill="1" applyBorder="1">
      <alignment/>
      <protection/>
    </xf>
    <xf numFmtId="3" fontId="6" fillId="0" borderId="167" xfId="58" applyNumberFormat="1" applyFont="1" applyFill="1" applyBorder="1">
      <alignment/>
      <protection/>
    </xf>
    <xf numFmtId="3" fontId="6" fillId="0" borderId="168" xfId="58" applyNumberFormat="1" applyFont="1" applyFill="1" applyBorder="1">
      <alignment/>
      <protection/>
    </xf>
    <xf numFmtId="3" fontId="6" fillId="0" borderId="169" xfId="58" applyNumberFormat="1" applyFont="1" applyFill="1" applyBorder="1">
      <alignment/>
      <protection/>
    </xf>
    <xf numFmtId="3" fontId="12" fillId="0" borderId="170" xfId="58" applyNumberFormat="1" applyFont="1" applyFill="1" applyBorder="1">
      <alignment/>
      <protection/>
    </xf>
    <xf numFmtId="10" fontId="6" fillId="0" borderId="171" xfId="58" applyNumberFormat="1" applyFont="1" applyFill="1" applyBorder="1">
      <alignment/>
      <protection/>
    </xf>
    <xf numFmtId="3" fontId="6" fillId="0" borderId="172" xfId="58" applyNumberFormat="1" applyFont="1" applyFill="1" applyBorder="1">
      <alignment/>
      <protection/>
    </xf>
    <xf numFmtId="10" fontId="6" fillId="0" borderId="171" xfId="58" applyNumberFormat="1" applyFont="1" applyFill="1" applyBorder="1" applyAlignment="1">
      <alignment horizontal="right"/>
      <protection/>
    </xf>
    <xf numFmtId="10" fontId="6" fillId="0" borderId="173" xfId="58" applyNumberFormat="1" applyFont="1" applyFill="1" applyBorder="1" applyAlignment="1">
      <alignment horizontal="right"/>
      <protection/>
    </xf>
    <xf numFmtId="0" fontId="6" fillId="0" borderId="111" xfId="58" applyFont="1" applyFill="1" applyBorder="1">
      <alignment/>
      <protection/>
    </xf>
    <xf numFmtId="0" fontId="6" fillId="0" borderId="174" xfId="58" applyFont="1" applyFill="1" applyBorder="1">
      <alignment/>
      <protection/>
    </xf>
    <xf numFmtId="0" fontId="6" fillId="0" borderId="175" xfId="58" applyFont="1" applyFill="1" applyBorder="1">
      <alignment/>
      <protection/>
    </xf>
    <xf numFmtId="0" fontId="6" fillId="0" borderId="176" xfId="58" applyFont="1" applyFill="1" applyBorder="1">
      <alignment/>
      <protection/>
    </xf>
    <xf numFmtId="3" fontId="6" fillId="0" borderId="177" xfId="58" applyNumberFormat="1" applyFont="1" applyFill="1" applyBorder="1">
      <alignment/>
      <protection/>
    </xf>
    <xf numFmtId="3" fontId="6" fillId="0" borderId="178" xfId="58" applyNumberFormat="1" applyFont="1" applyFill="1" applyBorder="1">
      <alignment/>
      <protection/>
    </xf>
    <xf numFmtId="3" fontId="6" fillId="0" borderId="179" xfId="58" applyNumberFormat="1" applyFont="1" applyFill="1" applyBorder="1">
      <alignment/>
      <protection/>
    </xf>
    <xf numFmtId="3" fontId="12" fillId="0" borderId="180" xfId="58" applyNumberFormat="1" applyFont="1" applyFill="1" applyBorder="1">
      <alignment/>
      <protection/>
    </xf>
    <xf numFmtId="10" fontId="6" fillId="0" borderId="181" xfId="58" applyNumberFormat="1" applyFont="1" applyFill="1" applyBorder="1">
      <alignment/>
      <protection/>
    </xf>
    <xf numFmtId="3" fontId="6" fillId="0" borderId="182" xfId="58" applyNumberFormat="1" applyFont="1" applyFill="1" applyBorder="1">
      <alignment/>
      <protection/>
    </xf>
    <xf numFmtId="10" fontId="6" fillId="0" borderId="181" xfId="58" applyNumberFormat="1" applyFont="1" applyFill="1" applyBorder="1" applyAlignment="1">
      <alignment horizontal="right"/>
      <protection/>
    </xf>
    <xf numFmtId="10" fontId="6" fillId="0" borderId="183" xfId="58" applyNumberFormat="1" applyFont="1" applyFill="1" applyBorder="1" applyAlignment="1">
      <alignment horizontal="right"/>
      <protection/>
    </xf>
    <xf numFmtId="0" fontId="3" fillId="0" borderId="184" xfId="64" applyNumberFormat="1" applyFont="1" applyBorder="1" quotePrefix="1">
      <alignment/>
      <protection/>
    </xf>
    <xf numFmtId="3" fontId="3" fillId="0" borderId="167" xfId="64" applyNumberFormat="1" applyFont="1" applyBorder="1">
      <alignment/>
      <protection/>
    </xf>
    <xf numFmtId="3" fontId="3" fillId="0" borderId="185" xfId="64" applyNumberFormat="1" applyFont="1" applyBorder="1">
      <alignment/>
      <protection/>
    </xf>
    <xf numFmtId="10" fontId="3" fillId="0" borderId="168" xfId="64" applyNumberFormat="1" applyFont="1" applyBorder="1">
      <alignment/>
      <protection/>
    </xf>
    <xf numFmtId="2" fontId="3" fillId="0" borderId="186" xfId="64" applyNumberFormat="1" applyFont="1" applyBorder="1" applyAlignment="1">
      <alignment horizontal="right"/>
      <protection/>
    </xf>
    <xf numFmtId="2" fontId="3" fillId="0" borderId="187" xfId="64" applyNumberFormat="1" applyFont="1" applyBorder="1">
      <alignment/>
      <protection/>
    </xf>
    <xf numFmtId="0" fontId="3" fillId="0" borderId="188" xfId="64" applyNumberFormat="1" applyFont="1" applyBorder="1" quotePrefix="1">
      <alignment/>
      <protection/>
    </xf>
    <xf numFmtId="3" fontId="3" fillId="0" borderId="112" xfId="64" applyNumberFormat="1" applyFont="1" applyBorder="1">
      <alignment/>
      <protection/>
    </xf>
    <xf numFmtId="3" fontId="3" fillId="0" borderId="124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2" fontId="3" fillId="0" borderId="115" xfId="64" applyNumberFormat="1" applyFont="1" applyBorder="1" applyAlignment="1">
      <alignment horizontal="right"/>
      <protection/>
    </xf>
    <xf numFmtId="2" fontId="3" fillId="0" borderId="116" xfId="64" applyNumberFormat="1" applyFont="1" applyBorder="1">
      <alignment/>
      <protection/>
    </xf>
    <xf numFmtId="0" fontId="3" fillId="0" borderId="189" xfId="64" applyNumberFormat="1" applyFont="1" applyBorder="1" quotePrefix="1">
      <alignment/>
      <protection/>
    </xf>
    <xf numFmtId="3" fontId="3" fillId="0" borderId="177" xfId="64" applyNumberFormat="1" applyFont="1" applyBorder="1">
      <alignment/>
      <protection/>
    </xf>
    <xf numFmtId="3" fontId="3" fillId="0" borderId="190" xfId="64" applyNumberFormat="1" applyFont="1" applyBorder="1">
      <alignment/>
      <protection/>
    </xf>
    <xf numFmtId="10" fontId="3" fillId="0" borderId="178" xfId="64" applyNumberFormat="1" applyFont="1" applyBorder="1">
      <alignment/>
      <protection/>
    </xf>
    <xf numFmtId="2" fontId="3" fillId="0" borderId="191" xfId="64" applyNumberFormat="1" applyFont="1" applyBorder="1" applyAlignment="1">
      <alignment horizontal="right"/>
      <protection/>
    </xf>
    <xf numFmtId="2" fontId="3" fillId="0" borderId="192" xfId="64" applyNumberFormat="1" applyFont="1" applyBorder="1">
      <alignment/>
      <protection/>
    </xf>
    <xf numFmtId="0" fontId="25" fillId="36" borderId="193" xfId="65" applyNumberFormat="1" applyFont="1" applyFill="1" applyBorder="1" applyAlignment="1">
      <alignment vertical="center"/>
      <protection/>
    </xf>
    <xf numFmtId="3" fontId="25" fillId="36" borderId="33" xfId="65" applyNumberFormat="1" applyFont="1" applyFill="1" applyBorder="1" applyAlignment="1">
      <alignment vertical="center"/>
      <protection/>
    </xf>
    <xf numFmtId="3" fontId="25" fillId="36" borderId="23" xfId="65" applyNumberFormat="1" applyFont="1" applyFill="1" applyBorder="1" applyAlignment="1">
      <alignment vertical="center"/>
      <protection/>
    </xf>
    <xf numFmtId="3" fontId="25" fillId="36" borderId="194" xfId="65" applyNumberFormat="1" applyFont="1" applyFill="1" applyBorder="1" applyAlignment="1">
      <alignment vertical="center"/>
      <protection/>
    </xf>
    <xf numFmtId="0" fontId="3" fillId="0" borderId="165" xfId="65" applyNumberFormat="1" applyFont="1" applyBorder="1">
      <alignment/>
      <protection/>
    </xf>
    <xf numFmtId="3" fontId="3" fillId="0" borderId="172" xfId="65" applyNumberFormat="1" applyFont="1" applyBorder="1">
      <alignment/>
      <protection/>
    </xf>
    <xf numFmtId="3" fontId="3" fillId="0" borderId="185" xfId="65" applyNumberFormat="1" applyFont="1" applyBorder="1">
      <alignment/>
      <protection/>
    </xf>
    <xf numFmtId="10" fontId="3" fillId="0" borderId="185" xfId="65" applyNumberFormat="1" applyFont="1" applyBorder="1">
      <alignment/>
      <protection/>
    </xf>
    <xf numFmtId="3" fontId="3" fillId="0" borderId="167" xfId="65" applyNumberFormat="1" applyFont="1" applyBorder="1">
      <alignment/>
      <protection/>
    </xf>
    <xf numFmtId="10" fontId="3" fillId="0" borderId="186" xfId="65" applyNumberFormat="1" applyFont="1" applyBorder="1">
      <alignment/>
      <protection/>
    </xf>
    <xf numFmtId="10" fontId="3" fillId="0" borderId="187" xfId="65" applyNumberFormat="1" applyFont="1" applyBorder="1">
      <alignment/>
      <protection/>
    </xf>
    <xf numFmtId="0" fontId="3" fillId="0" borderId="111" xfId="65" applyNumberFormat="1" applyFont="1" applyBorder="1">
      <alignment/>
      <protection/>
    </xf>
    <xf numFmtId="3" fontId="3" fillId="0" borderId="129" xfId="65" applyNumberFormat="1" applyFont="1" applyBorder="1">
      <alignment/>
      <protection/>
    </xf>
    <xf numFmtId="3" fontId="3" fillId="0" borderId="124" xfId="65" applyNumberFormat="1" applyFont="1" applyBorder="1">
      <alignment/>
      <protection/>
    </xf>
    <xf numFmtId="10" fontId="3" fillId="0" borderId="124" xfId="65" applyNumberFormat="1" applyFont="1" applyBorder="1">
      <alignment/>
      <protection/>
    </xf>
    <xf numFmtId="3" fontId="3" fillId="0" borderId="112" xfId="65" applyNumberFormat="1" applyFont="1" applyBorder="1">
      <alignment/>
      <protection/>
    </xf>
    <xf numFmtId="10" fontId="3" fillId="0" borderId="115" xfId="65" applyNumberFormat="1" applyFont="1" applyBorder="1">
      <alignment/>
      <protection/>
    </xf>
    <xf numFmtId="10" fontId="3" fillId="0" borderId="116" xfId="65" applyNumberFormat="1" applyFont="1" applyBorder="1">
      <alignment/>
      <protection/>
    </xf>
    <xf numFmtId="0" fontId="3" fillId="0" borderId="175" xfId="65" applyNumberFormat="1" applyFont="1" applyBorder="1">
      <alignment/>
      <protection/>
    </xf>
    <xf numFmtId="3" fontId="3" fillId="0" borderId="182" xfId="65" applyNumberFormat="1" applyFont="1" applyBorder="1">
      <alignment/>
      <protection/>
    </xf>
    <xf numFmtId="3" fontId="3" fillId="0" borderId="190" xfId="65" applyNumberFormat="1" applyFont="1" applyBorder="1">
      <alignment/>
      <protection/>
    </xf>
    <xf numFmtId="10" fontId="3" fillId="0" borderId="190" xfId="65" applyNumberFormat="1" applyFont="1" applyBorder="1">
      <alignment/>
      <protection/>
    </xf>
    <xf numFmtId="3" fontId="3" fillId="0" borderId="177" xfId="65" applyNumberFormat="1" applyFont="1" applyBorder="1">
      <alignment/>
      <protection/>
    </xf>
    <xf numFmtId="10" fontId="3" fillId="0" borderId="191" xfId="65" applyNumberFormat="1" applyFont="1" applyBorder="1">
      <alignment/>
      <protection/>
    </xf>
    <xf numFmtId="10" fontId="3" fillId="0" borderId="192" xfId="65" applyNumberFormat="1" applyFont="1" applyBorder="1">
      <alignment/>
      <protection/>
    </xf>
    <xf numFmtId="10" fontId="26" fillId="34" borderId="40" xfId="58" applyNumberFormat="1" applyFont="1" applyFill="1" applyBorder="1" applyAlignment="1">
      <alignment vertical="center"/>
      <protection/>
    </xf>
    <xf numFmtId="0" fontId="23" fillId="36" borderId="193" xfId="65" applyNumberFormat="1" applyFont="1" applyFill="1" applyBorder="1" applyAlignment="1">
      <alignment vertical="center"/>
      <protection/>
    </xf>
    <xf numFmtId="3" fontId="23" fillId="36" borderId="33" xfId="65" applyNumberFormat="1" applyFont="1" applyFill="1" applyBorder="1" applyAlignment="1">
      <alignment vertical="center"/>
      <protection/>
    </xf>
    <xf numFmtId="3" fontId="23" fillId="36" borderId="23" xfId="65" applyNumberFormat="1" applyFont="1" applyFill="1" applyBorder="1" applyAlignment="1">
      <alignment vertical="center"/>
      <protection/>
    </xf>
    <xf numFmtId="10" fontId="23" fillId="36" borderId="195" xfId="65" applyNumberFormat="1" applyFont="1" applyFill="1" applyBorder="1" applyAlignment="1">
      <alignment vertical="center"/>
      <protection/>
    </xf>
    <xf numFmtId="10" fontId="23" fillId="36" borderId="196" xfId="65" applyNumberFormat="1" applyFont="1" applyFill="1" applyBorder="1" applyAlignment="1">
      <alignment vertical="center"/>
      <protection/>
    </xf>
    <xf numFmtId="3" fontId="23" fillId="36" borderId="194" xfId="65" applyNumberFormat="1" applyFont="1" applyFill="1" applyBorder="1" applyAlignment="1">
      <alignment vertical="center"/>
      <protection/>
    </xf>
    <xf numFmtId="10" fontId="23" fillId="36" borderId="94" xfId="65" applyNumberFormat="1" applyFont="1" applyFill="1" applyBorder="1" applyAlignment="1">
      <alignment vertical="center"/>
      <protection/>
    </xf>
    <xf numFmtId="0" fontId="23" fillId="0" borderId="0" xfId="65" applyFont="1">
      <alignment/>
      <protection/>
    </xf>
    <xf numFmtId="181" fontId="25" fillId="36" borderId="195" xfId="65" applyNumberFormat="1" applyFont="1" applyFill="1" applyBorder="1" applyAlignment="1">
      <alignment vertical="center"/>
      <protection/>
    </xf>
    <xf numFmtId="10" fontId="14" fillId="36" borderId="195" xfId="65" applyNumberFormat="1" applyFont="1" applyFill="1" applyBorder="1">
      <alignment/>
      <protection/>
    </xf>
    <xf numFmtId="10" fontId="14" fillId="36" borderId="94" xfId="65" applyNumberFormat="1" applyFont="1" applyFill="1" applyBorder="1">
      <alignment/>
      <protection/>
    </xf>
    <xf numFmtId="0" fontId="3" fillId="0" borderId="197" xfId="58" applyFont="1" applyFill="1" applyBorder="1">
      <alignment/>
      <protection/>
    </xf>
    <xf numFmtId="3" fontId="3" fillId="0" borderId="198" xfId="58" applyNumberFormat="1" applyFont="1" applyFill="1" applyBorder="1">
      <alignment/>
      <protection/>
    </xf>
    <xf numFmtId="3" fontId="3" fillId="0" borderId="199" xfId="58" applyNumberFormat="1" applyFont="1" applyFill="1" applyBorder="1">
      <alignment/>
      <protection/>
    </xf>
    <xf numFmtId="3" fontId="3" fillId="0" borderId="200" xfId="58" applyNumberFormat="1" applyFont="1" applyFill="1" applyBorder="1">
      <alignment/>
      <protection/>
    </xf>
    <xf numFmtId="3" fontId="3" fillId="0" borderId="201" xfId="58" applyNumberFormat="1" applyFont="1" applyFill="1" applyBorder="1">
      <alignment/>
      <protection/>
    </xf>
    <xf numFmtId="3" fontId="3" fillId="0" borderId="202" xfId="58" applyNumberFormat="1" applyFont="1" applyFill="1" applyBorder="1">
      <alignment/>
      <protection/>
    </xf>
    <xf numFmtId="10" fontId="3" fillId="0" borderId="203" xfId="58" applyNumberFormat="1" applyFont="1" applyFill="1" applyBorder="1">
      <alignment/>
      <protection/>
    </xf>
    <xf numFmtId="10" fontId="6" fillId="0" borderId="203" xfId="58" applyNumberFormat="1" applyFont="1" applyFill="1" applyBorder="1" applyAlignment="1">
      <alignment horizontal="right"/>
      <protection/>
    </xf>
    <xf numFmtId="10" fontId="3" fillId="0" borderId="204" xfId="58" applyNumberFormat="1" applyFont="1" applyFill="1" applyBorder="1" applyAlignment="1">
      <alignment horizontal="right"/>
      <protection/>
    </xf>
    <xf numFmtId="3" fontId="3" fillId="0" borderId="205" xfId="58" applyNumberFormat="1" applyFont="1" applyFill="1" applyBorder="1">
      <alignment/>
      <protection/>
    </xf>
    <xf numFmtId="0" fontId="3" fillId="0" borderId="206" xfId="58" applyFont="1" applyFill="1" applyBorder="1">
      <alignment/>
      <protection/>
    </xf>
    <xf numFmtId="3" fontId="3" fillId="0" borderId="207" xfId="58" applyNumberFormat="1" applyFont="1" applyFill="1" applyBorder="1">
      <alignment/>
      <protection/>
    </xf>
    <xf numFmtId="3" fontId="3" fillId="0" borderId="208" xfId="58" applyNumberFormat="1" applyFont="1" applyFill="1" applyBorder="1">
      <alignment/>
      <protection/>
    </xf>
    <xf numFmtId="3" fontId="3" fillId="0" borderId="209" xfId="58" applyNumberFormat="1" applyFont="1" applyFill="1" applyBorder="1">
      <alignment/>
      <protection/>
    </xf>
    <xf numFmtId="3" fontId="3" fillId="0" borderId="210" xfId="58" applyNumberFormat="1" applyFont="1" applyFill="1" applyBorder="1">
      <alignment/>
      <protection/>
    </xf>
    <xf numFmtId="3" fontId="3" fillId="0" borderId="211" xfId="58" applyNumberFormat="1" applyFont="1" applyFill="1" applyBorder="1">
      <alignment/>
      <protection/>
    </xf>
    <xf numFmtId="10" fontId="3" fillId="0" borderId="212" xfId="58" applyNumberFormat="1" applyFont="1" applyFill="1" applyBorder="1">
      <alignment/>
      <protection/>
    </xf>
    <xf numFmtId="10" fontId="6" fillId="0" borderId="212" xfId="58" applyNumberFormat="1" applyFont="1" applyFill="1" applyBorder="1" applyAlignment="1">
      <alignment horizontal="right"/>
      <protection/>
    </xf>
    <xf numFmtId="3" fontId="3" fillId="0" borderId="213" xfId="58" applyNumberFormat="1" applyFont="1" applyFill="1" applyBorder="1">
      <alignment/>
      <protection/>
    </xf>
    <xf numFmtId="10" fontId="3" fillId="0" borderId="214" xfId="58" applyNumberFormat="1" applyFont="1" applyFill="1" applyBorder="1" applyAlignment="1">
      <alignment horizontal="right"/>
      <protection/>
    </xf>
    <xf numFmtId="0" fontId="138" fillId="33" borderId="98" xfId="57" applyFont="1" applyFill="1" applyBorder="1">
      <alignment/>
      <protection/>
    </xf>
    <xf numFmtId="0" fontId="139" fillId="33" borderId="101" xfId="57" applyFont="1" applyFill="1" applyBorder="1">
      <alignment/>
      <protection/>
    </xf>
    <xf numFmtId="0" fontId="138" fillId="33" borderId="16" xfId="57" applyFont="1" applyFill="1" applyBorder="1">
      <alignment/>
      <protection/>
    </xf>
    <xf numFmtId="0" fontId="139" fillId="33" borderId="15" xfId="57" applyFont="1" applyFill="1" applyBorder="1">
      <alignment/>
      <protection/>
    </xf>
    <xf numFmtId="0" fontId="140" fillId="33" borderId="16" xfId="57" applyFont="1" applyFill="1" applyBorder="1">
      <alignment/>
      <protection/>
    </xf>
    <xf numFmtId="0" fontId="141" fillId="33" borderId="16" xfId="57" applyFont="1" applyFill="1" applyBorder="1">
      <alignment/>
      <protection/>
    </xf>
    <xf numFmtId="0" fontId="138" fillId="33" borderId="215" xfId="57" applyFont="1" applyFill="1" applyBorder="1">
      <alignment/>
      <protection/>
    </xf>
    <xf numFmtId="0" fontId="139" fillId="33" borderId="216" xfId="57" applyFont="1" applyFill="1" applyBorder="1">
      <alignment/>
      <protection/>
    </xf>
    <xf numFmtId="0" fontId="35" fillId="39" borderId="13" xfId="57" applyFont="1" applyFill="1" applyBorder="1">
      <alignment/>
      <protection/>
    </xf>
    <xf numFmtId="0" fontId="35" fillId="39" borderId="12" xfId="57" applyFont="1" applyFill="1" applyBorder="1">
      <alignment/>
      <protection/>
    </xf>
    <xf numFmtId="0" fontId="38" fillId="2" borderId="86" xfId="57" applyFont="1" applyFill="1" applyBorder="1">
      <alignment/>
      <protection/>
    </xf>
    <xf numFmtId="0" fontId="39" fillId="2" borderId="87" xfId="46" applyFont="1" applyFill="1" applyBorder="1" applyAlignment="1" applyProtection="1">
      <alignment horizontal="left" indent="1"/>
      <protection/>
    </xf>
    <xf numFmtId="0" fontId="39" fillId="2" borderId="217" xfId="46" applyFont="1" applyFill="1" applyBorder="1" applyAlignment="1" applyProtection="1">
      <alignment horizontal="left" indent="1"/>
      <protection/>
    </xf>
    <xf numFmtId="0" fontId="38" fillId="2" borderId="218" xfId="57" applyFont="1" applyFill="1" applyBorder="1">
      <alignment/>
      <protection/>
    </xf>
    <xf numFmtId="0" fontId="39" fillId="2" borderId="219" xfId="46" applyFont="1" applyFill="1" applyBorder="1" applyAlignment="1" applyProtection="1">
      <alignment horizontal="left" indent="1"/>
      <protection/>
    </xf>
    <xf numFmtId="0" fontId="36" fillId="14" borderId="220" xfId="59" applyFont="1" applyFill="1" applyBorder="1">
      <alignment/>
      <protection/>
    </xf>
    <xf numFmtId="0" fontId="37" fillId="14" borderId="221" xfId="46" applyFont="1" applyFill="1" applyBorder="1" applyAlignment="1" applyProtection="1">
      <alignment horizontal="left" indent="1"/>
      <protection/>
    </xf>
    <xf numFmtId="37" fontId="137" fillId="0" borderId="16" xfId="61" applyFont="1" applyFill="1" applyBorder="1" applyAlignment="1" applyProtection="1">
      <alignment/>
      <protection/>
    </xf>
    <xf numFmtId="3" fontId="3" fillId="0" borderId="14" xfId="61" applyNumberFormat="1" applyFont="1" applyFill="1" applyBorder="1" applyAlignment="1">
      <alignment/>
      <protection/>
    </xf>
    <xf numFmtId="3" fontId="3" fillId="0" borderId="16" xfId="61" applyNumberFormat="1" applyFont="1" applyFill="1" applyBorder="1" applyAlignment="1">
      <alignment/>
      <protection/>
    </xf>
    <xf numFmtId="37" fontId="3" fillId="0" borderId="0" xfId="61" applyFont="1" applyFill="1" applyBorder="1" applyAlignment="1" applyProtection="1">
      <alignment/>
      <protection/>
    </xf>
    <xf numFmtId="37" fontId="3" fillId="0" borderId="15" xfId="61" applyFont="1" applyFill="1" applyBorder="1" applyAlignment="1" applyProtection="1">
      <alignment/>
      <protection/>
    </xf>
    <xf numFmtId="37" fontId="3" fillId="0" borderId="16" xfId="61" applyFont="1" applyFill="1" applyBorder="1" applyAlignment="1" applyProtection="1">
      <alignment/>
      <protection/>
    </xf>
    <xf numFmtId="37" fontId="3" fillId="0" borderId="60" xfId="61" applyFont="1" applyFill="1" applyBorder="1" applyAlignment="1" applyProtection="1">
      <alignment/>
      <protection/>
    </xf>
    <xf numFmtId="37" fontId="3" fillId="0" borderId="0" xfId="61" applyFont="1" applyAlignment="1">
      <alignment/>
      <protection/>
    </xf>
    <xf numFmtId="37" fontId="6" fillId="7" borderId="222" xfId="61" applyFont="1" applyFill="1" applyBorder="1">
      <alignment/>
      <protection/>
    </xf>
    <xf numFmtId="37" fontId="6" fillId="7" borderId="223" xfId="61" applyFont="1" applyFill="1" applyBorder="1">
      <alignment/>
      <protection/>
    </xf>
    <xf numFmtId="37" fontId="6" fillId="7" borderId="224" xfId="61" applyFont="1" applyFill="1" applyBorder="1">
      <alignment/>
      <protection/>
    </xf>
    <xf numFmtId="3" fontId="6" fillId="7" borderId="223" xfId="61" applyNumberFormat="1" applyFont="1" applyFill="1" applyBorder="1" applyAlignment="1">
      <alignment horizontal="right"/>
      <protection/>
    </xf>
    <xf numFmtId="3" fontId="6" fillId="7" borderId="225" xfId="61" applyNumberFormat="1" applyFont="1" applyFill="1" applyBorder="1" applyAlignment="1">
      <alignment horizontal="right"/>
      <protection/>
    </xf>
    <xf numFmtId="2" fontId="6" fillId="7" borderId="223" xfId="67" applyNumberFormat="1" applyFont="1" applyFill="1" applyBorder="1" applyAlignment="1" applyProtection="1">
      <alignment horizontal="right" indent="1"/>
      <protection/>
    </xf>
    <xf numFmtId="2" fontId="6" fillId="7" borderId="225" xfId="61" applyNumberFormat="1" applyFont="1" applyFill="1" applyBorder="1">
      <alignment/>
      <protection/>
    </xf>
    <xf numFmtId="2" fontId="6" fillId="7" borderId="223" xfId="61" applyNumberFormat="1" applyFont="1" applyFill="1" applyBorder="1">
      <alignment/>
      <protection/>
    </xf>
    <xf numFmtId="2" fontId="6" fillId="7" borderId="226" xfId="61" applyNumberFormat="1" applyFont="1" applyFill="1" applyBorder="1" applyAlignment="1" applyProtection="1">
      <alignment horizontal="right" indent="1"/>
      <protection/>
    </xf>
    <xf numFmtId="37" fontId="6" fillId="7" borderId="223" xfId="61" applyFont="1" applyFill="1" applyBorder="1" applyAlignment="1">
      <alignment/>
      <protection/>
    </xf>
    <xf numFmtId="37" fontId="6" fillId="2" borderId="222" xfId="61" applyFont="1" applyFill="1" applyBorder="1" applyProtection="1">
      <alignment/>
      <protection/>
    </xf>
    <xf numFmtId="37" fontId="6" fillId="2" borderId="223" xfId="61" applyFont="1" applyFill="1" applyBorder="1" applyProtection="1">
      <alignment/>
      <protection/>
    </xf>
    <xf numFmtId="37" fontId="6" fillId="2" borderId="224" xfId="61" applyFont="1" applyFill="1" applyBorder="1" applyProtection="1">
      <alignment/>
      <protection/>
    </xf>
    <xf numFmtId="37" fontId="6" fillId="2" borderId="223" xfId="61" applyFont="1" applyFill="1" applyBorder="1" applyAlignment="1" applyProtection="1">
      <alignment/>
      <protection/>
    </xf>
    <xf numFmtId="3" fontId="6" fillId="2" borderId="223" xfId="61" applyNumberFormat="1" applyFont="1" applyFill="1" applyBorder="1" applyAlignment="1">
      <alignment horizontal="right"/>
      <protection/>
    </xf>
    <xf numFmtId="3" fontId="6" fillId="2" borderId="225" xfId="61" applyNumberFormat="1" applyFont="1" applyFill="1" applyBorder="1" applyAlignment="1">
      <alignment horizontal="right"/>
      <protection/>
    </xf>
    <xf numFmtId="37" fontId="3" fillId="2" borderId="224" xfId="61" applyFont="1" applyFill="1" applyBorder="1" applyProtection="1">
      <alignment/>
      <protection/>
    </xf>
    <xf numFmtId="2" fontId="6" fillId="2" borderId="223" xfId="67" applyNumberFormat="1" applyFont="1" applyFill="1" applyBorder="1" applyAlignment="1" applyProtection="1">
      <alignment horizontal="center"/>
      <protection/>
    </xf>
    <xf numFmtId="2" fontId="6" fillId="2" borderId="225" xfId="61" applyNumberFormat="1" applyFont="1" applyFill="1" applyBorder="1" applyAlignment="1" applyProtection="1">
      <alignment horizontal="right" indent="1"/>
      <protection/>
    </xf>
    <xf numFmtId="2" fontId="6" fillId="2" borderId="223" xfId="61" applyNumberFormat="1" applyFont="1" applyFill="1" applyBorder="1" applyAlignment="1" applyProtection="1">
      <alignment horizontal="right" indent="1"/>
      <protection/>
    </xf>
    <xf numFmtId="2" fontId="6" fillId="2" borderId="226" xfId="61" applyNumberFormat="1" applyFont="1" applyFill="1" applyBorder="1" applyAlignment="1" applyProtection="1">
      <alignment horizontal="center"/>
      <protection/>
    </xf>
    <xf numFmtId="3" fontId="6" fillId="2" borderId="100" xfId="61" applyNumberFormat="1" applyFont="1" applyFill="1" applyBorder="1">
      <alignment/>
      <protection/>
    </xf>
    <xf numFmtId="3" fontId="6" fillId="2" borderId="0" xfId="61" applyNumberFormat="1" applyFont="1" applyFill="1" applyBorder="1">
      <alignment/>
      <protection/>
    </xf>
    <xf numFmtId="3" fontId="6" fillId="2" borderId="21" xfId="61" applyNumberFormat="1" applyFont="1" applyFill="1" applyBorder="1">
      <alignment/>
      <protection/>
    </xf>
    <xf numFmtId="3" fontId="6" fillId="2" borderId="0" xfId="61" applyNumberFormat="1" applyFont="1" applyFill="1" applyBorder="1" applyAlignment="1">
      <alignment/>
      <protection/>
    </xf>
    <xf numFmtId="37" fontId="6" fillId="2" borderId="21" xfId="61" applyFont="1" applyFill="1" applyBorder="1" applyAlignment="1" applyProtection="1">
      <alignment horizontal="right"/>
      <protection/>
    </xf>
    <xf numFmtId="3" fontId="6" fillId="2" borderId="0" xfId="61" applyNumberFormat="1" applyFont="1" applyFill="1" applyBorder="1" applyAlignment="1">
      <alignment horizontal="right"/>
      <protection/>
    </xf>
    <xf numFmtId="3" fontId="6" fillId="2" borderId="17" xfId="61" applyNumberFormat="1" applyFont="1" applyFill="1" applyBorder="1" applyAlignment="1">
      <alignment horizontal="right"/>
      <protection/>
    </xf>
    <xf numFmtId="37" fontId="3" fillId="2" borderId="21" xfId="61" applyFont="1" applyFill="1" applyBorder="1" applyAlignment="1" applyProtection="1">
      <alignment horizontal="right"/>
      <protection/>
    </xf>
    <xf numFmtId="2" fontId="6" fillId="2" borderId="0" xfId="67" applyNumberFormat="1" applyFont="1" applyFill="1" applyBorder="1" applyAlignment="1" applyProtection="1">
      <alignment horizontal="center"/>
      <protection/>
    </xf>
    <xf numFmtId="2" fontId="6" fillId="2" borderId="17" xfId="61" applyNumberFormat="1" applyFont="1" applyFill="1" applyBorder="1" applyProtection="1">
      <alignment/>
      <protection/>
    </xf>
    <xf numFmtId="2" fontId="6" fillId="2" borderId="0" xfId="61" applyNumberFormat="1" applyFont="1" applyFill="1" applyBorder="1" applyProtection="1">
      <alignment/>
      <protection/>
    </xf>
    <xf numFmtId="2" fontId="6" fillId="2" borderId="10" xfId="61" applyNumberFormat="1" applyFont="1" applyFill="1" applyBorder="1" applyAlignment="1" applyProtection="1">
      <alignment horizontal="center"/>
      <protection/>
    </xf>
    <xf numFmtId="37" fontId="16" fillId="40" borderId="13" xfId="61" applyFont="1" applyFill="1" applyBorder="1" applyAlignment="1">
      <alignment vertical="center"/>
      <protection/>
    </xf>
    <xf numFmtId="37" fontId="16" fillId="40" borderId="10" xfId="61" applyFont="1" applyFill="1" applyBorder="1" applyAlignment="1">
      <alignment vertical="center"/>
      <protection/>
    </xf>
    <xf numFmtId="37" fontId="3" fillId="40" borderId="12" xfId="61" applyFont="1" applyFill="1" applyBorder="1">
      <alignment/>
      <protection/>
    </xf>
    <xf numFmtId="37" fontId="18" fillId="40" borderId="98" xfId="61" applyFont="1" applyFill="1" applyBorder="1">
      <alignment/>
      <protection/>
    </xf>
    <xf numFmtId="37" fontId="18" fillId="40" borderId="101" xfId="61" applyFont="1" applyFill="1" applyBorder="1">
      <alignment/>
      <protection/>
    </xf>
    <xf numFmtId="37" fontId="18" fillId="40" borderId="16" xfId="61" applyFont="1" applyFill="1" applyBorder="1">
      <alignment/>
      <protection/>
    </xf>
    <xf numFmtId="37" fontId="18" fillId="40" borderId="15" xfId="61" applyFont="1" applyFill="1" applyBorder="1">
      <alignment/>
      <protection/>
    </xf>
    <xf numFmtId="37" fontId="16" fillId="40" borderId="13" xfId="61" applyFont="1" applyFill="1" applyBorder="1" applyAlignment="1" applyProtection="1">
      <alignment vertical="center"/>
      <protection/>
    </xf>
    <xf numFmtId="37" fontId="16" fillId="40" borderId="10" xfId="61" applyFont="1" applyFill="1" applyBorder="1" applyAlignment="1" applyProtection="1">
      <alignment vertical="center"/>
      <protection/>
    </xf>
    <xf numFmtId="37" fontId="16" fillId="40" borderId="0" xfId="61" applyFont="1" applyFill="1" applyBorder="1" applyAlignment="1" applyProtection="1">
      <alignment horizontal="center" vertical="center"/>
      <protection/>
    </xf>
    <xf numFmtId="37" fontId="16" fillId="40" borderId="98" xfId="61" applyFont="1" applyFill="1" applyBorder="1" applyAlignment="1">
      <alignment horizontal="centerContinuous" vertical="center"/>
      <protection/>
    </xf>
    <xf numFmtId="37" fontId="16" fillId="40" borderId="101" xfId="61" applyFont="1" applyFill="1" applyBorder="1" applyAlignment="1">
      <alignment horizontal="centerContinuous" vertical="center"/>
      <protection/>
    </xf>
    <xf numFmtId="37" fontId="13" fillId="40" borderId="13" xfId="61" applyFont="1" applyFill="1" applyBorder="1" applyAlignment="1" applyProtection="1">
      <alignment horizontal="centerContinuous"/>
      <protection/>
    </xf>
    <xf numFmtId="37" fontId="13" fillId="40" borderId="12" xfId="61" applyFont="1" applyFill="1" applyBorder="1" applyAlignment="1">
      <alignment horizontal="centerContinuous"/>
      <protection/>
    </xf>
    <xf numFmtId="37" fontId="13" fillId="40" borderId="93" xfId="61" applyFont="1" applyFill="1" applyBorder="1" applyAlignment="1" applyProtection="1">
      <alignment horizontal="center"/>
      <protection/>
    </xf>
    <xf numFmtId="37" fontId="13" fillId="40" borderId="227" xfId="61" applyFont="1" applyFill="1" applyBorder="1" applyAlignment="1" applyProtection="1">
      <alignment horizontal="center"/>
      <protection/>
    </xf>
    <xf numFmtId="37" fontId="13" fillId="40" borderId="228" xfId="61" applyFont="1" applyFill="1" applyBorder="1" applyAlignment="1" applyProtection="1">
      <alignment horizontal="center"/>
      <protection/>
    </xf>
    <xf numFmtId="37" fontId="13" fillId="40" borderId="229" xfId="61" applyFont="1" applyFill="1" applyBorder="1" applyAlignment="1" applyProtection="1">
      <alignment horizontal="center"/>
      <protection/>
    </xf>
    <xf numFmtId="37" fontId="13" fillId="40" borderId="48" xfId="61" applyFont="1" applyFill="1" applyBorder="1" applyAlignment="1" applyProtection="1">
      <alignment horizontal="center"/>
      <protection/>
    </xf>
    <xf numFmtId="37" fontId="13" fillId="40" borderId="230" xfId="61" applyFont="1" applyFill="1" applyBorder="1" applyAlignment="1" applyProtection="1">
      <alignment horizontal="center"/>
      <protection/>
    </xf>
    <xf numFmtId="10" fontId="3" fillId="0" borderId="203" xfId="58" applyNumberFormat="1" applyFont="1" applyFill="1" applyBorder="1" applyAlignment="1">
      <alignment horizontal="right"/>
      <protection/>
    </xf>
    <xf numFmtId="0" fontId="48" fillId="34" borderId="43" xfId="58" applyNumberFormat="1" applyFont="1" applyFill="1" applyBorder="1" applyAlignment="1">
      <alignment vertical="center"/>
      <protection/>
    </xf>
    <xf numFmtId="0" fontId="48" fillId="34" borderId="37" xfId="58" applyNumberFormat="1" applyFont="1" applyFill="1" applyBorder="1" applyAlignment="1">
      <alignment vertical="center"/>
      <protection/>
    </xf>
    <xf numFmtId="3" fontId="48" fillId="34" borderId="42" xfId="58" applyNumberFormat="1" applyFont="1" applyFill="1" applyBorder="1" applyAlignment="1">
      <alignment vertical="center"/>
      <protection/>
    </xf>
    <xf numFmtId="3" fontId="48" fillId="34" borderId="37" xfId="58" applyNumberFormat="1" applyFont="1" applyFill="1" applyBorder="1" applyAlignment="1">
      <alignment vertical="center"/>
      <protection/>
    </xf>
    <xf numFmtId="3" fontId="48" fillId="34" borderId="38" xfId="58" applyNumberFormat="1" applyFont="1" applyFill="1" applyBorder="1" applyAlignment="1">
      <alignment vertical="center"/>
      <protection/>
    </xf>
    <xf numFmtId="3" fontId="48" fillId="34" borderId="36" xfId="58" applyNumberFormat="1" applyFont="1" applyFill="1" applyBorder="1" applyAlignment="1">
      <alignment vertical="center"/>
      <protection/>
    </xf>
    <xf numFmtId="181" fontId="48" fillId="34" borderId="40" xfId="58" applyNumberFormat="1" applyFont="1" applyFill="1" applyBorder="1" applyAlignment="1">
      <alignment vertical="center"/>
      <protection/>
    </xf>
    <xf numFmtId="3" fontId="48" fillId="34" borderId="39" xfId="58" applyNumberFormat="1" applyFont="1" applyFill="1" applyBorder="1" applyAlignment="1">
      <alignment vertical="center"/>
      <protection/>
    </xf>
    <xf numFmtId="10" fontId="48" fillId="34" borderId="40" xfId="58" applyNumberFormat="1" applyFont="1" applyFill="1" applyBorder="1" applyAlignment="1">
      <alignment horizontal="right" vertical="center"/>
      <protection/>
    </xf>
    <xf numFmtId="3" fontId="48" fillId="34" borderId="41" xfId="58" applyNumberFormat="1" applyFont="1" applyFill="1" applyBorder="1" applyAlignment="1">
      <alignment vertical="center"/>
      <protection/>
    </xf>
    <xf numFmtId="10" fontId="48" fillId="34" borderId="35" xfId="58" applyNumberFormat="1" applyFont="1" applyFill="1" applyBorder="1" applyAlignment="1">
      <alignment horizontal="right" vertical="center"/>
      <protection/>
    </xf>
    <xf numFmtId="0" fontId="48" fillId="0" borderId="0" xfId="58" applyFont="1" applyFill="1" applyAlignment="1">
      <alignment vertical="center"/>
      <protection/>
    </xf>
    <xf numFmtId="0" fontId="142" fillId="39" borderId="231" xfId="57" applyFont="1" applyFill="1" applyBorder="1" applyAlignment="1">
      <alignment horizontal="center"/>
      <protection/>
    </xf>
    <xf numFmtId="0" fontId="142" fillId="39" borderId="232" xfId="57" applyFont="1" applyFill="1" applyBorder="1" applyAlignment="1">
      <alignment horizontal="center"/>
      <protection/>
    </xf>
    <xf numFmtId="0" fontId="143" fillId="39" borderId="16" xfId="57" applyFont="1" applyFill="1" applyBorder="1" applyAlignment="1">
      <alignment horizontal="center"/>
      <protection/>
    </xf>
    <xf numFmtId="0" fontId="143" fillId="39" borderId="15" xfId="57" applyFont="1" applyFill="1" applyBorder="1" applyAlignment="1">
      <alignment horizontal="center"/>
      <protection/>
    </xf>
    <xf numFmtId="0" fontId="144" fillId="39" borderId="16" xfId="57" applyFont="1" applyFill="1" applyBorder="1" applyAlignment="1">
      <alignment horizontal="center"/>
      <protection/>
    </xf>
    <xf numFmtId="0" fontId="144" fillId="39" borderId="15" xfId="57" applyFont="1" applyFill="1" applyBorder="1" applyAlignment="1">
      <alignment horizontal="center"/>
      <protection/>
    </xf>
    <xf numFmtId="37" fontId="145" fillId="2" borderId="0" xfId="46" applyNumberFormat="1" applyFont="1" applyFill="1" applyBorder="1" applyAlignment="1" applyProtection="1">
      <alignment horizontal="center" vertical="center"/>
      <protection/>
    </xf>
    <xf numFmtId="37" fontId="123" fillId="7" borderId="0" xfId="62" applyFont="1" applyFill="1" applyAlignment="1">
      <alignment horizontal="left" vertical="center" wrapText="1" indent="1"/>
      <protection/>
    </xf>
    <xf numFmtId="37" fontId="121" fillId="7" borderId="0" xfId="62" applyFont="1" applyFill="1" applyAlignment="1">
      <alignment horizontal="left" wrapText="1" indent="1"/>
      <protection/>
    </xf>
    <xf numFmtId="37" fontId="44" fillId="2" borderId="0" xfId="46" applyNumberFormat="1" applyFont="1" applyFill="1" applyBorder="1" applyAlignment="1" applyProtection="1">
      <alignment horizontal="center" vertical="center"/>
      <protection/>
    </xf>
    <xf numFmtId="37" fontId="16" fillId="40" borderId="98" xfId="61" applyFont="1" applyFill="1" applyBorder="1" applyAlignment="1" applyProtection="1">
      <alignment horizontal="center" vertical="center"/>
      <protection/>
    </xf>
    <xf numFmtId="37" fontId="16" fillId="40" borderId="100" xfId="61" applyFont="1" applyFill="1" applyBorder="1" applyAlignment="1" applyProtection="1">
      <alignment horizontal="center" vertical="center"/>
      <protection/>
    </xf>
    <xf numFmtId="37" fontId="16" fillId="40" borderId="101" xfId="61" applyFont="1" applyFill="1" applyBorder="1" applyAlignment="1" applyProtection="1">
      <alignment horizontal="center" vertical="center"/>
      <protection/>
    </xf>
    <xf numFmtId="37" fontId="16" fillId="40" borderId="222" xfId="61" applyFont="1" applyFill="1" applyBorder="1" applyAlignment="1">
      <alignment horizontal="center" vertical="center"/>
      <protection/>
    </xf>
    <xf numFmtId="0" fontId="10" fillId="40" borderId="223" xfId="56" applyFill="1" applyBorder="1" applyAlignment="1">
      <alignment horizontal="center" vertical="center"/>
      <protection/>
    </xf>
    <xf numFmtId="0" fontId="10" fillId="40" borderId="226" xfId="56" applyFill="1" applyBorder="1" applyAlignment="1">
      <alignment horizontal="center" vertical="center"/>
      <protection/>
    </xf>
    <xf numFmtId="37" fontId="17" fillId="40" borderId="85" xfId="61" applyFont="1" applyFill="1" applyBorder="1" applyAlignment="1">
      <alignment horizontal="center" vertical="center"/>
      <protection/>
    </xf>
    <xf numFmtId="0" fontId="15" fillId="40" borderId="96" xfId="56" applyFont="1" applyFill="1" applyBorder="1" applyAlignment="1">
      <alignment horizontal="center" vertical="center"/>
      <protection/>
    </xf>
    <xf numFmtId="37" fontId="19" fillId="40" borderId="98" xfId="61" applyFont="1" applyFill="1" applyBorder="1" applyAlignment="1">
      <alignment horizontal="center" vertical="center"/>
      <protection/>
    </xf>
    <xf numFmtId="37" fontId="19" fillId="40" borderId="100" xfId="61" applyFont="1" applyFill="1" applyBorder="1" applyAlignment="1">
      <alignment horizontal="center" vertical="center"/>
      <protection/>
    </xf>
    <xf numFmtId="37" fontId="19" fillId="40" borderId="101" xfId="61" applyFont="1" applyFill="1" applyBorder="1" applyAlignment="1">
      <alignment horizontal="center" vertical="center"/>
      <protection/>
    </xf>
    <xf numFmtId="37" fontId="19" fillId="40" borderId="16" xfId="61" applyFont="1" applyFill="1" applyBorder="1" applyAlignment="1">
      <alignment horizontal="center" vertical="center"/>
      <protection/>
    </xf>
    <xf numFmtId="37" fontId="19" fillId="40" borderId="0" xfId="61" applyFont="1" applyFill="1" applyBorder="1" applyAlignment="1">
      <alignment horizontal="center" vertical="center"/>
      <protection/>
    </xf>
    <xf numFmtId="37" fontId="19" fillId="40" borderId="15" xfId="61" applyFont="1" applyFill="1" applyBorder="1" applyAlignment="1">
      <alignment horizontal="center" vertical="center"/>
      <protection/>
    </xf>
    <xf numFmtId="37" fontId="137" fillId="0" borderId="16" xfId="61" applyFont="1" applyFill="1" applyBorder="1" applyAlignment="1" applyProtection="1">
      <alignment horizontal="center" vertical="center"/>
      <protection/>
    </xf>
    <xf numFmtId="37" fontId="146" fillId="0" borderId="16" xfId="61" applyFont="1" applyBorder="1">
      <alignment/>
      <protection/>
    </xf>
    <xf numFmtId="37" fontId="146" fillId="0" borderId="20" xfId="61" applyFont="1" applyBorder="1">
      <alignment/>
      <protection/>
    </xf>
    <xf numFmtId="37" fontId="13" fillId="40" borderId="16" xfId="61" applyFont="1" applyFill="1" applyBorder="1" applyAlignment="1">
      <alignment horizontal="center"/>
      <protection/>
    </xf>
    <xf numFmtId="37" fontId="13" fillId="40" borderId="15" xfId="61" applyFont="1" applyFill="1" applyBorder="1" applyAlignment="1">
      <alignment horizontal="center"/>
      <protection/>
    </xf>
    <xf numFmtId="37" fontId="13" fillId="40" borderId="98" xfId="61" applyFont="1" applyFill="1" applyBorder="1" applyAlignment="1">
      <alignment horizontal="center" vertical="center"/>
      <protection/>
    </xf>
    <xf numFmtId="37" fontId="14" fillId="40" borderId="13" xfId="61" applyFont="1" applyFill="1" applyBorder="1" applyAlignment="1">
      <alignment horizontal="center" vertical="center"/>
      <protection/>
    </xf>
    <xf numFmtId="37" fontId="13" fillId="40" borderId="99" xfId="61" applyFont="1" applyFill="1" applyBorder="1" applyAlignment="1">
      <alignment horizontal="center" vertical="center" wrapText="1"/>
      <protection/>
    </xf>
    <xf numFmtId="37" fontId="14" fillId="40" borderId="11" xfId="61" applyFont="1" applyFill="1" applyBorder="1" applyAlignment="1">
      <alignment horizontal="center" vertical="center" wrapText="1"/>
      <protection/>
    </xf>
    <xf numFmtId="37" fontId="16" fillId="40" borderId="98" xfId="61" applyFont="1" applyFill="1" applyBorder="1" applyAlignment="1">
      <alignment horizontal="center" vertical="center"/>
      <protection/>
    </xf>
    <xf numFmtId="37" fontId="16" fillId="40" borderId="100" xfId="61" applyFont="1" applyFill="1" applyBorder="1" applyAlignment="1">
      <alignment horizontal="center" vertical="center"/>
      <protection/>
    </xf>
    <xf numFmtId="37" fontId="16" fillId="40" borderId="16" xfId="61" applyFont="1" applyFill="1" applyBorder="1" applyAlignment="1">
      <alignment horizontal="center" vertical="center"/>
      <protection/>
    </xf>
    <xf numFmtId="37" fontId="16" fillId="40" borderId="0" xfId="61" applyFont="1" applyFill="1" applyBorder="1" applyAlignment="1">
      <alignment horizontal="center" vertical="center"/>
      <protection/>
    </xf>
    <xf numFmtId="37" fontId="43" fillId="2" borderId="0" xfId="46" applyNumberFormat="1" applyFont="1" applyFill="1" applyBorder="1" applyAlignment="1" applyProtection="1">
      <alignment horizontal="center" vertical="center"/>
      <protection/>
    </xf>
    <xf numFmtId="37" fontId="16" fillId="40" borderId="101" xfId="61" applyFont="1" applyFill="1" applyBorder="1" applyAlignment="1">
      <alignment horizontal="center" vertical="center"/>
      <protection/>
    </xf>
    <xf numFmtId="37" fontId="16" fillId="40" borderId="15" xfId="61" applyFont="1" applyFill="1" applyBorder="1" applyAlignment="1">
      <alignment horizontal="center" vertical="center"/>
      <protection/>
    </xf>
    <xf numFmtId="49" fontId="5" fillId="35" borderId="196" xfId="64" applyNumberFormat="1" applyFont="1" applyFill="1" applyBorder="1" applyAlignment="1">
      <alignment horizontal="center" vertical="center" wrapText="1"/>
      <protection/>
    </xf>
    <xf numFmtId="49" fontId="5" fillId="35" borderId="233" xfId="64" applyNumberFormat="1" applyFont="1" applyFill="1" applyBorder="1" applyAlignment="1">
      <alignment horizontal="center" vertical="center" wrapText="1"/>
      <protection/>
    </xf>
    <xf numFmtId="49" fontId="5" fillId="35" borderId="195" xfId="64" applyNumberFormat="1" applyFont="1" applyFill="1" applyBorder="1" applyAlignment="1">
      <alignment horizontal="center" vertical="center" wrapText="1"/>
      <protection/>
    </xf>
    <xf numFmtId="49" fontId="5" fillId="35" borderId="234" xfId="64" applyNumberFormat="1" applyFont="1" applyFill="1" applyBorder="1" applyAlignment="1">
      <alignment horizontal="center" vertical="center" wrapText="1"/>
      <protection/>
    </xf>
    <xf numFmtId="49" fontId="13" fillId="35" borderId="103" xfId="64" applyNumberFormat="1" applyFont="1" applyFill="1" applyBorder="1" applyAlignment="1">
      <alignment horizontal="center" vertical="center" wrapText="1"/>
      <protection/>
    </xf>
    <xf numFmtId="49" fontId="13" fillId="35" borderId="235" xfId="64" applyNumberFormat="1" applyFont="1" applyFill="1" applyBorder="1" applyAlignment="1">
      <alignment horizontal="center" vertical="center" wrapText="1"/>
      <protection/>
    </xf>
    <xf numFmtId="49" fontId="13" fillId="35" borderId="236" xfId="64" applyNumberFormat="1" applyFont="1" applyFill="1" applyBorder="1" applyAlignment="1">
      <alignment horizontal="center" vertical="center" wrapText="1"/>
      <protection/>
    </xf>
    <xf numFmtId="37" fontId="24" fillId="38" borderId="103" xfId="46" applyNumberFormat="1" applyFont="1" applyFill="1" applyBorder="1" applyAlignment="1" applyProtection="1">
      <alignment horizontal="center"/>
      <protection/>
    </xf>
    <xf numFmtId="37" fontId="24" fillId="38" borderId="235" xfId="46" applyNumberFormat="1" applyFont="1" applyFill="1" applyBorder="1" applyAlignment="1" applyProtection="1">
      <alignment horizontal="center"/>
      <protection/>
    </xf>
    <xf numFmtId="37" fontId="24" fillId="38" borderId="102" xfId="46" applyNumberFormat="1" applyFont="1" applyFill="1" applyBorder="1" applyAlignment="1" applyProtection="1">
      <alignment horizontal="center"/>
      <protection/>
    </xf>
    <xf numFmtId="0" fontId="5" fillId="35" borderId="103" xfId="64" applyFont="1" applyFill="1" applyBorder="1" applyAlignment="1">
      <alignment horizontal="center"/>
      <protection/>
    </xf>
    <xf numFmtId="0" fontId="5" fillId="35" borderId="235" xfId="64" applyFont="1" applyFill="1" applyBorder="1" applyAlignment="1">
      <alignment horizontal="center"/>
      <protection/>
    </xf>
    <xf numFmtId="0" fontId="5" fillId="35" borderId="21" xfId="64" applyFont="1" applyFill="1" applyBorder="1" applyAlignment="1">
      <alignment horizontal="center"/>
      <protection/>
    </xf>
    <xf numFmtId="0" fontId="5" fillId="35" borderId="237" xfId="64" applyFont="1" applyFill="1" applyBorder="1" applyAlignment="1">
      <alignment horizontal="center"/>
      <protection/>
    </xf>
    <xf numFmtId="0" fontId="5" fillId="35" borderId="102" xfId="64" applyFont="1" applyFill="1" applyBorder="1" applyAlignment="1">
      <alignment horizontal="center"/>
      <protection/>
    </xf>
    <xf numFmtId="0" fontId="19" fillId="35" borderId="238" xfId="64" applyFont="1" applyFill="1" applyBorder="1" applyAlignment="1">
      <alignment horizontal="center" vertical="center"/>
      <protection/>
    </xf>
    <xf numFmtId="0" fontId="19" fillId="35" borderId="21" xfId="64" applyFont="1" applyFill="1" applyBorder="1" applyAlignment="1">
      <alignment horizontal="center" vertical="center"/>
      <protection/>
    </xf>
    <xf numFmtId="0" fontId="19" fillId="35" borderId="237" xfId="64" applyFont="1" applyFill="1" applyBorder="1" applyAlignment="1">
      <alignment horizontal="center" vertical="center"/>
      <protection/>
    </xf>
    <xf numFmtId="0" fontId="16" fillId="35" borderId="239" xfId="64" applyFont="1" applyFill="1" applyBorder="1" applyAlignment="1">
      <alignment horizontal="center" vertical="center"/>
      <protection/>
    </xf>
    <xf numFmtId="0" fontId="16" fillId="35" borderId="17" xfId="64" applyFont="1" applyFill="1" applyBorder="1" applyAlignment="1">
      <alignment horizontal="center" vertical="center"/>
      <protection/>
    </xf>
    <xf numFmtId="0" fontId="16" fillId="35" borderId="240" xfId="64" applyFont="1" applyFill="1" applyBorder="1" applyAlignment="1">
      <alignment horizontal="center" vertical="center"/>
      <protection/>
    </xf>
    <xf numFmtId="0" fontId="13" fillId="35" borderId="235" xfId="64" applyNumberFormat="1" applyFont="1" applyFill="1" applyBorder="1" applyAlignment="1">
      <alignment horizontal="center" vertical="center" wrapText="1"/>
      <protection/>
    </xf>
    <xf numFmtId="0" fontId="13" fillId="35" borderId="236" xfId="64" applyNumberFormat="1" applyFont="1" applyFill="1" applyBorder="1" applyAlignment="1">
      <alignment horizontal="center" vertical="center" wrapText="1"/>
      <protection/>
    </xf>
    <xf numFmtId="1" fontId="12" fillId="35" borderId="238" xfId="64" applyNumberFormat="1" applyFont="1" applyFill="1" applyBorder="1" applyAlignment="1">
      <alignment horizontal="center" vertical="center" wrapText="1"/>
      <protection/>
    </xf>
    <xf numFmtId="1" fontId="12" fillId="35" borderId="241" xfId="64" applyNumberFormat="1" applyFont="1" applyFill="1" applyBorder="1" applyAlignment="1">
      <alignment horizontal="center" vertical="center" wrapText="1"/>
      <protection/>
    </xf>
    <xf numFmtId="1" fontId="12" fillId="35" borderId="239" xfId="64" applyNumberFormat="1" applyFont="1" applyFill="1" applyBorder="1" applyAlignment="1">
      <alignment horizontal="center" vertical="center" wrapText="1"/>
      <protection/>
    </xf>
    <xf numFmtId="49" fontId="12" fillId="35" borderId="103" xfId="64" applyNumberFormat="1" applyFont="1" applyFill="1" applyBorder="1" applyAlignment="1">
      <alignment horizontal="center" vertical="center" wrapText="1"/>
      <protection/>
    </xf>
    <xf numFmtId="49" fontId="12" fillId="35" borderId="235" xfId="64" applyNumberFormat="1" applyFont="1" applyFill="1" applyBorder="1" applyAlignment="1">
      <alignment horizontal="center" vertical="center" wrapText="1"/>
      <protection/>
    </xf>
    <xf numFmtId="49" fontId="12" fillId="35" borderId="236" xfId="64" applyNumberFormat="1" applyFont="1" applyFill="1" applyBorder="1" applyAlignment="1">
      <alignment horizontal="center" vertical="center" wrapText="1"/>
      <protection/>
    </xf>
    <xf numFmtId="37" fontId="45" fillId="38" borderId="0" xfId="46" applyNumberFormat="1" applyFont="1" applyFill="1" applyBorder="1" applyAlignment="1" applyProtection="1">
      <alignment horizontal="center"/>
      <protection/>
    </xf>
    <xf numFmtId="1" fontId="5" fillId="35" borderId="238" xfId="64" applyNumberFormat="1" applyFont="1" applyFill="1" applyBorder="1" applyAlignment="1">
      <alignment horizontal="center" vertical="center" wrapText="1"/>
      <protection/>
    </xf>
    <xf numFmtId="1" fontId="5" fillId="35" borderId="241" xfId="64" applyNumberFormat="1" applyFont="1" applyFill="1" applyBorder="1" applyAlignment="1">
      <alignment horizontal="center" vertical="center" wrapText="1"/>
      <protection/>
    </xf>
    <xf numFmtId="1" fontId="5" fillId="35" borderId="239" xfId="64" applyNumberFormat="1" applyFont="1" applyFill="1" applyBorder="1" applyAlignment="1">
      <alignment horizontal="center" vertical="center" wrapText="1"/>
      <protection/>
    </xf>
    <xf numFmtId="49" fontId="16" fillId="35" borderId="236" xfId="58" applyNumberFormat="1" applyFont="1" applyFill="1" applyBorder="1" applyAlignment="1">
      <alignment horizontal="center" vertical="center" wrapText="1"/>
      <protection/>
    </xf>
    <xf numFmtId="49" fontId="16" fillId="35" borderId="32" xfId="58" applyNumberFormat="1" applyFont="1" applyFill="1" applyBorder="1" applyAlignment="1">
      <alignment horizontal="center" vertical="center" wrapText="1"/>
      <protection/>
    </xf>
    <xf numFmtId="1" fontId="16" fillId="35" borderId="242" xfId="58" applyNumberFormat="1" applyFont="1" applyFill="1" applyBorder="1" applyAlignment="1">
      <alignment horizontal="center" vertical="center" wrapText="1"/>
      <protection/>
    </xf>
    <xf numFmtId="1" fontId="16" fillId="35" borderId="243" xfId="58" applyNumberFormat="1" applyFont="1" applyFill="1" applyBorder="1" applyAlignment="1">
      <alignment horizontal="center" vertical="center" wrapText="1"/>
      <protection/>
    </xf>
    <xf numFmtId="0" fontId="27" fillId="35" borderId="244" xfId="58" applyFont="1" applyFill="1" applyBorder="1" applyAlignment="1">
      <alignment horizontal="center" vertical="center" wrapText="1"/>
      <protection/>
    </xf>
    <xf numFmtId="0" fontId="17" fillId="35" borderId="63" xfId="58" applyFont="1" applyFill="1" applyBorder="1" applyAlignment="1">
      <alignment horizontal="center"/>
      <protection/>
    </xf>
    <xf numFmtId="0" fontId="17" fillId="35" borderId="245" xfId="58" applyFont="1" applyFill="1" applyBorder="1" applyAlignment="1">
      <alignment horizontal="center"/>
      <protection/>
    </xf>
    <xf numFmtId="0" fontId="17" fillId="35" borderId="104" xfId="58" applyFont="1" applyFill="1" applyBorder="1" applyAlignment="1">
      <alignment horizontal="center"/>
      <protection/>
    </xf>
    <xf numFmtId="0" fontId="17" fillId="35" borderId="246" xfId="58" applyFont="1" applyFill="1" applyBorder="1" applyAlignment="1">
      <alignment horizontal="center"/>
      <protection/>
    </xf>
    <xf numFmtId="0" fontId="17" fillId="35" borderId="247" xfId="58" applyFont="1" applyFill="1" applyBorder="1" applyAlignment="1">
      <alignment horizontal="center"/>
      <protection/>
    </xf>
    <xf numFmtId="49" fontId="16" fillId="35" borderId="248" xfId="58" applyNumberFormat="1" applyFont="1" applyFill="1" applyBorder="1" applyAlignment="1">
      <alignment horizontal="center" vertical="center" wrapText="1"/>
      <protection/>
    </xf>
    <xf numFmtId="0" fontId="28" fillId="0" borderId="249" xfId="58" applyFont="1" applyBorder="1" applyAlignment="1">
      <alignment horizontal="center" vertical="center" wrapText="1"/>
      <protection/>
    </xf>
    <xf numFmtId="49" fontId="16" fillId="35" borderId="34" xfId="58" applyNumberFormat="1" applyFont="1" applyFill="1" applyBorder="1" applyAlignment="1">
      <alignment horizontal="center" vertical="center" wrapText="1"/>
      <protection/>
    </xf>
    <xf numFmtId="49" fontId="16" fillId="35" borderId="250" xfId="58" applyNumberFormat="1" applyFont="1" applyFill="1" applyBorder="1" applyAlignment="1">
      <alignment horizontal="center" vertical="center" wrapText="1"/>
      <protection/>
    </xf>
    <xf numFmtId="37" fontId="46" fillId="38" borderId="103" xfId="47" applyNumberFormat="1" applyFont="1" applyFill="1" applyBorder="1" applyAlignment="1">
      <alignment horizontal="center"/>
    </xf>
    <xf numFmtId="37" fontId="46" fillId="38" borderId="102" xfId="47" applyNumberFormat="1" applyFont="1" applyFill="1" applyBorder="1" applyAlignment="1">
      <alignment horizontal="center"/>
    </xf>
    <xf numFmtId="0" fontId="19" fillId="35" borderId="98" xfId="58" applyFont="1" applyFill="1" applyBorder="1" applyAlignment="1">
      <alignment horizontal="center" vertical="center"/>
      <protection/>
    </xf>
    <xf numFmtId="0" fontId="19" fillId="35" borderId="100" xfId="58" applyFont="1" applyFill="1" applyBorder="1" applyAlignment="1">
      <alignment horizontal="center" vertical="center"/>
      <protection/>
    </xf>
    <xf numFmtId="0" fontId="19" fillId="35" borderId="101" xfId="58" applyFont="1" applyFill="1" applyBorder="1" applyAlignment="1">
      <alignment horizontal="center" vertical="center"/>
      <protection/>
    </xf>
    <xf numFmtId="1" fontId="13" fillId="35" borderId="251" xfId="58" applyNumberFormat="1" applyFont="1" applyFill="1" applyBorder="1" applyAlignment="1">
      <alignment horizontal="center" vertical="center" wrapText="1"/>
      <protection/>
    </xf>
    <xf numFmtId="0" fontId="14" fillId="35" borderId="252" xfId="58" applyFont="1" applyFill="1" applyBorder="1" applyAlignment="1">
      <alignment vertical="center"/>
      <protection/>
    </xf>
    <xf numFmtId="0" fontId="14" fillId="35" borderId="253" xfId="58" applyFont="1" applyFill="1" applyBorder="1" applyAlignment="1">
      <alignment vertical="center"/>
      <protection/>
    </xf>
    <xf numFmtId="0" fontId="14" fillId="35" borderId="254" xfId="58" applyFont="1" applyFill="1" applyBorder="1" applyAlignment="1">
      <alignment vertical="center"/>
      <protection/>
    </xf>
    <xf numFmtId="49" fontId="13" fillId="35" borderId="255" xfId="58" applyNumberFormat="1" applyFont="1" applyFill="1" applyBorder="1" applyAlignment="1">
      <alignment horizontal="center" vertical="center" wrapText="1"/>
      <protection/>
    </xf>
    <xf numFmtId="49" fontId="13" fillId="35" borderId="256" xfId="58" applyNumberFormat="1" applyFont="1" applyFill="1" applyBorder="1" applyAlignment="1">
      <alignment horizontal="center" vertical="center" wrapText="1"/>
      <protection/>
    </xf>
    <xf numFmtId="49" fontId="13" fillId="35" borderId="257" xfId="58" applyNumberFormat="1" applyFont="1" applyFill="1" applyBorder="1" applyAlignment="1">
      <alignment horizontal="center" vertical="center" wrapText="1"/>
      <protection/>
    </xf>
    <xf numFmtId="49" fontId="13" fillId="35" borderId="258" xfId="58" applyNumberFormat="1" applyFont="1" applyFill="1" applyBorder="1" applyAlignment="1">
      <alignment horizontal="center" vertical="center" wrapText="1"/>
      <protection/>
    </xf>
    <xf numFmtId="49" fontId="13" fillId="35" borderId="259" xfId="58" applyNumberFormat="1" applyFont="1" applyFill="1" applyBorder="1" applyAlignment="1">
      <alignment horizontal="center" vertical="center" wrapText="1"/>
      <protection/>
    </xf>
    <xf numFmtId="0" fontId="16" fillId="35" borderId="13" xfId="58" applyFont="1" applyFill="1" applyBorder="1" applyAlignment="1">
      <alignment horizontal="center" vertical="center"/>
      <protection/>
    </xf>
    <xf numFmtId="0" fontId="16" fillId="35" borderId="10" xfId="58" applyFont="1" applyFill="1" applyBorder="1" applyAlignment="1">
      <alignment horizontal="center" vertical="center"/>
      <protection/>
    </xf>
    <xf numFmtId="0" fontId="16" fillId="35" borderId="12" xfId="58" applyFont="1" applyFill="1" applyBorder="1" applyAlignment="1">
      <alignment horizontal="center" vertical="center"/>
      <protection/>
    </xf>
    <xf numFmtId="49" fontId="13" fillId="35" borderId="260" xfId="58" applyNumberFormat="1" applyFont="1" applyFill="1" applyBorder="1" applyAlignment="1">
      <alignment horizontal="center" vertical="center" wrapText="1"/>
      <protection/>
    </xf>
    <xf numFmtId="49" fontId="13" fillId="35" borderId="261" xfId="58" applyNumberFormat="1" applyFont="1" applyFill="1" applyBorder="1" applyAlignment="1">
      <alignment horizontal="center" vertical="center" wrapText="1"/>
      <protection/>
    </xf>
    <xf numFmtId="37" fontId="31" fillId="38" borderId="103" xfId="47" applyNumberFormat="1" applyFont="1" applyFill="1" applyBorder="1" applyAlignment="1">
      <alignment horizontal="center"/>
    </xf>
    <xf numFmtId="37" fontId="31" fillId="38" borderId="102" xfId="47" applyNumberFormat="1" applyFont="1" applyFill="1" applyBorder="1" applyAlignment="1">
      <alignment horizontal="center"/>
    </xf>
    <xf numFmtId="0" fontId="32" fillId="35" borderId="16" xfId="58" applyFont="1" applyFill="1" applyBorder="1" applyAlignment="1">
      <alignment horizontal="center" vertical="center"/>
      <protection/>
    </xf>
    <xf numFmtId="0" fontId="32" fillId="35" borderId="0" xfId="58" applyFont="1" applyFill="1" applyBorder="1" applyAlignment="1">
      <alignment horizontal="center" vertical="center"/>
      <protection/>
    </xf>
    <xf numFmtId="0" fontId="32" fillId="35" borderId="15" xfId="58" applyFont="1" applyFill="1" applyBorder="1" applyAlignment="1">
      <alignment horizontal="center" vertical="center"/>
      <protection/>
    </xf>
    <xf numFmtId="1" fontId="13" fillId="35" borderId="238" xfId="64" applyNumberFormat="1" applyFont="1" applyFill="1" applyBorder="1" applyAlignment="1">
      <alignment horizontal="center" vertical="center" wrapText="1"/>
      <protection/>
    </xf>
    <xf numFmtId="1" fontId="13" fillId="35" borderId="241" xfId="64" applyNumberFormat="1" applyFont="1" applyFill="1" applyBorder="1" applyAlignment="1">
      <alignment horizontal="center" vertical="center" wrapText="1"/>
      <protection/>
    </xf>
    <xf numFmtId="1" fontId="13" fillId="35" borderId="239" xfId="64" applyNumberFormat="1" applyFont="1" applyFill="1" applyBorder="1" applyAlignment="1">
      <alignment horizontal="center" vertical="center" wrapText="1"/>
      <protection/>
    </xf>
    <xf numFmtId="0" fontId="32" fillId="35" borderId="20" xfId="65" applyFont="1" applyFill="1" applyBorder="1" applyAlignment="1">
      <alignment horizontal="center" vertical="center"/>
      <protection/>
    </xf>
    <xf numFmtId="0" fontId="32" fillId="35" borderId="17" xfId="65" applyFont="1" applyFill="1" applyBorder="1" applyAlignment="1">
      <alignment horizontal="center" vertical="center"/>
      <protection/>
    </xf>
    <xf numFmtId="0" fontId="32" fillId="35" borderId="19" xfId="65" applyFont="1" applyFill="1" applyBorder="1" applyAlignment="1">
      <alignment horizontal="center" vertical="center"/>
      <protection/>
    </xf>
    <xf numFmtId="0" fontId="12" fillId="35" borderId="103" xfId="64" applyFont="1" applyFill="1" applyBorder="1" applyAlignment="1">
      <alignment horizontal="center"/>
      <protection/>
    </xf>
    <xf numFmtId="0" fontId="12" fillId="35" borderId="235" xfId="64" applyFont="1" applyFill="1" applyBorder="1" applyAlignment="1">
      <alignment horizontal="center"/>
      <protection/>
    </xf>
    <xf numFmtId="0" fontId="12" fillId="35" borderId="21" xfId="64" applyFont="1" applyFill="1" applyBorder="1" applyAlignment="1">
      <alignment horizontal="center"/>
      <protection/>
    </xf>
    <xf numFmtId="0" fontId="12" fillId="35" borderId="237" xfId="64" applyFont="1" applyFill="1" applyBorder="1" applyAlignment="1">
      <alignment horizontal="center"/>
      <protection/>
    </xf>
    <xf numFmtId="0" fontId="12" fillId="35" borderId="102" xfId="64" applyFont="1" applyFill="1" applyBorder="1" applyAlignment="1">
      <alignment horizontal="center"/>
      <protection/>
    </xf>
    <xf numFmtId="0" fontId="32" fillId="35" borderId="98" xfId="65" applyFont="1" applyFill="1" applyBorder="1" applyAlignment="1">
      <alignment horizontal="center" vertical="center"/>
      <protection/>
    </xf>
    <xf numFmtId="0" fontId="32" fillId="35" borderId="100" xfId="65" applyFont="1" applyFill="1" applyBorder="1" applyAlignment="1">
      <alignment horizontal="center" vertical="center"/>
      <protection/>
    </xf>
    <xf numFmtId="0" fontId="32" fillId="35" borderId="101" xfId="65" applyFont="1" applyFill="1" applyBorder="1" applyAlignment="1">
      <alignment horizontal="center" vertical="center"/>
      <protection/>
    </xf>
    <xf numFmtId="1" fontId="13" fillId="35" borderId="24" xfId="64" applyNumberFormat="1" applyFont="1" applyFill="1" applyBorder="1" applyAlignment="1">
      <alignment horizontal="center" vertical="center" wrapText="1"/>
      <protection/>
    </xf>
    <xf numFmtId="1" fontId="13" fillId="35" borderId="16" xfId="64" applyNumberFormat="1" applyFont="1" applyFill="1" applyBorder="1" applyAlignment="1">
      <alignment horizontal="center" vertical="center" wrapText="1"/>
      <protection/>
    </xf>
    <xf numFmtId="1" fontId="13" fillId="35" borderId="20" xfId="64" applyNumberFormat="1" applyFont="1" applyFill="1" applyBorder="1" applyAlignment="1">
      <alignment horizontal="center" vertical="center" wrapText="1"/>
      <protection/>
    </xf>
    <xf numFmtId="37" fontId="33" fillId="38" borderId="103" xfId="46" applyNumberFormat="1" applyFont="1" applyFill="1" applyBorder="1" applyAlignment="1" applyProtection="1">
      <alignment horizontal="center"/>
      <protection/>
    </xf>
    <xf numFmtId="37" fontId="33" fillId="38" borderId="235" xfId="46" applyNumberFormat="1" applyFont="1" applyFill="1" applyBorder="1" applyAlignment="1" applyProtection="1">
      <alignment horizontal="center"/>
      <protection/>
    </xf>
    <xf numFmtId="37" fontId="33" fillId="38" borderId="102" xfId="46" applyNumberFormat="1" applyFont="1" applyFill="1" applyBorder="1" applyAlignment="1" applyProtection="1">
      <alignment horizontal="center"/>
      <protection/>
    </xf>
    <xf numFmtId="0" fontId="13" fillId="35" borderId="103" xfId="64" applyFont="1" applyFill="1" applyBorder="1" applyAlignment="1">
      <alignment horizontal="center" vertical="center"/>
      <protection/>
    </xf>
    <xf numFmtId="0" fontId="13" fillId="35" borderId="235" xfId="64" applyFont="1" applyFill="1" applyBorder="1" applyAlignment="1">
      <alignment horizontal="center" vertical="center"/>
      <protection/>
    </xf>
    <xf numFmtId="0" fontId="13" fillId="35" borderId="21" xfId="64" applyFont="1" applyFill="1" applyBorder="1" applyAlignment="1">
      <alignment horizontal="center" vertical="center"/>
      <protection/>
    </xf>
    <xf numFmtId="0" fontId="13" fillId="35" borderId="237" xfId="64" applyFont="1" applyFill="1" applyBorder="1" applyAlignment="1">
      <alignment horizontal="center" vertical="center"/>
      <protection/>
    </xf>
    <xf numFmtId="0" fontId="13" fillId="35" borderId="102" xfId="64" applyFont="1" applyFill="1" applyBorder="1" applyAlignment="1">
      <alignment horizontal="center" vertical="center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262" xfId="58" applyNumberFormat="1" applyFont="1" applyFill="1" applyBorder="1" applyAlignment="1">
      <alignment horizontal="center" vertical="center" wrapText="1"/>
      <protection/>
    </xf>
    <xf numFmtId="1" fontId="12" fillId="35" borderId="78" xfId="58" applyNumberFormat="1" applyFont="1" applyFill="1" applyBorder="1" applyAlignment="1">
      <alignment horizontal="center" vertical="center" wrapText="1"/>
      <protection/>
    </xf>
    <xf numFmtId="1" fontId="12" fillId="35" borderId="89" xfId="58" applyNumberFormat="1" applyFont="1" applyFill="1" applyBorder="1" applyAlignment="1">
      <alignment horizontal="center" vertical="center" wrapText="1"/>
      <protection/>
    </xf>
    <xf numFmtId="0" fontId="6" fillId="35" borderId="44" xfId="58" applyFont="1" applyFill="1" applyBorder="1" applyAlignment="1">
      <alignment horizontal="center" vertical="center" wrapText="1"/>
      <protection/>
    </xf>
    <xf numFmtId="1" fontId="12" fillId="35" borderId="58" xfId="58" applyNumberFormat="1" applyFont="1" applyFill="1" applyBorder="1" applyAlignment="1">
      <alignment horizontal="center" vertical="center" wrapText="1"/>
      <protection/>
    </xf>
    <xf numFmtId="1" fontId="12" fillId="35" borderId="74" xfId="58" applyNumberFormat="1" applyFont="1" applyFill="1" applyBorder="1" applyAlignment="1">
      <alignment horizontal="center" vertical="center" wrapText="1"/>
      <protection/>
    </xf>
    <xf numFmtId="0" fontId="6" fillId="35" borderId="263" xfId="58" applyFont="1" applyFill="1" applyBorder="1" applyAlignment="1">
      <alignment horizontal="center" vertical="center" wrapText="1"/>
      <protection/>
    </xf>
    <xf numFmtId="0" fontId="13" fillId="35" borderId="63" xfId="58" applyFont="1" applyFill="1" applyBorder="1" applyAlignment="1">
      <alignment horizontal="center"/>
      <protection/>
    </xf>
    <xf numFmtId="0" fontId="13" fillId="35" borderId="245" xfId="58" applyFont="1" applyFill="1" applyBorder="1" applyAlignment="1">
      <alignment horizontal="center"/>
      <protection/>
    </xf>
    <xf numFmtId="0" fontId="13" fillId="35" borderId="104" xfId="58" applyFont="1" applyFill="1" applyBorder="1" applyAlignment="1">
      <alignment horizontal="center"/>
      <protection/>
    </xf>
    <xf numFmtId="0" fontId="13" fillId="35" borderId="64" xfId="58" applyFont="1" applyFill="1" applyBorder="1" applyAlignment="1">
      <alignment horizontal="center"/>
      <protection/>
    </xf>
    <xf numFmtId="0" fontId="13" fillId="35" borderId="246" xfId="58" applyFont="1" applyFill="1" applyBorder="1" applyAlignment="1">
      <alignment horizontal="center"/>
      <protection/>
    </xf>
    <xf numFmtId="49" fontId="16" fillId="35" borderId="264" xfId="58" applyNumberFormat="1" applyFont="1" applyFill="1" applyBorder="1" applyAlignment="1">
      <alignment horizontal="center" vertical="center" wrapText="1"/>
      <protection/>
    </xf>
    <xf numFmtId="0" fontId="28" fillId="0" borderId="265" xfId="58" applyFont="1" applyBorder="1" applyAlignment="1">
      <alignment horizontal="center" vertical="center" wrapText="1"/>
      <protection/>
    </xf>
    <xf numFmtId="0" fontId="32" fillId="35" borderId="98" xfId="58" applyFont="1" applyFill="1" applyBorder="1" applyAlignment="1">
      <alignment horizontal="center" vertical="center"/>
      <protection/>
    </xf>
    <xf numFmtId="0" fontId="32" fillId="35" borderId="100" xfId="58" applyFont="1" applyFill="1" applyBorder="1" applyAlignment="1">
      <alignment horizontal="center" vertical="center"/>
      <protection/>
    </xf>
    <xf numFmtId="0" fontId="32" fillId="35" borderId="101" xfId="58" applyFont="1" applyFill="1" applyBorder="1" applyAlignment="1">
      <alignment horizontal="center" vertical="center"/>
      <protection/>
    </xf>
    <xf numFmtId="1" fontId="13" fillId="35" borderId="54" xfId="58" applyNumberFormat="1" applyFont="1" applyFill="1" applyBorder="1" applyAlignment="1">
      <alignment horizontal="center" vertical="center" wrapText="1"/>
      <protection/>
    </xf>
    <xf numFmtId="1" fontId="13" fillId="35" borderId="60" xfId="58" applyNumberFormat="1" applyFont="1" applyFill="1" applyBorder="1" applyAlignment="1">
      <alignment horizontal="center" vertical="center" wrapText="1"/>
      <protection/>
    </xf>
    <xf numFmtId="0" fontId="14" fillId="35" borderId="219" xfId="58" applyFont="1" applyFill="1" applyBorder="1" applyAlignment="1">
      <alignment horizontal="center" vertical="center" wrapText="1"/>
      <protection/>
    </xf>
    <xf numFmtId="49" fontId="13" fillId="35" borderId="266" xfId="58" applyNumberFormat="1" applyFont="1" applyFill="1" applyBorder="1" applyAlignment="1">
      <alignment horizontal="center" vertical="center" wrapText="1"/>
      <protection/>
    </xf>
    <xf numFmtId="49" fontId="13" fillId="35" borderId="267" xfId="58" applyNumberFormat="1" applyFont="1" applyFill="1" applyBorder="1" applyAlignment="1">
      <alignment horizontal="center" vertical="center" wrapText="1"/>
      <protection/>
    </xf>
    <xf numFmtId="49" fontId="13" fillId="35" borderId="268" xfId="58" applyNumberFormat="1" applyFont="1" applyFill="1" applyBorder="1" applyAlignment="1">
      <alignment horizontal="center" vertical="center" wrapText="1"/>
      <protection/>
    </xf>
    <xf numFmtId="0" fontId="16" fillId="35" borderId="16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5" xfId="58" applyFont="1" applyFill="1" applyBorder="1" applyAlignment="1">
      <alignment horizontal="center" vertical="center"/>
      <protection/>
    </xf>
    <xf numFmtId="49" fontId="16" fillId="35" borderId="57" xfId="58" applyNumberFormat="1" applyFont="1" applyFill="1" applyBorder="1" applyAlignment="1">
      <alignment horizontal="center" vertical="center" wrapText="1"/>
      <protection/>
    </xf>
    <xf numFmtId="49" fontId="16" fillId="35" borderId="262" xfId="58" applyNumberFormat="1" applyFont="1" applyFill="1" applyBorder="1" applyAlignment="1">
      <alignment horizontal="center" vertical="center" wrapText="1"/>
      <protection/>
    </xf>
    <xf numFmtId="37" fontId="46" fillId="38" borderId="0" xfId="47" applyNumberFormat="1" applyFont="1" applyFill="1" applyBorder="1" applyAlignment="1">
      <alignment horizontal="center"/>
    </xf>
    <xf numFmtId="1" fontId="17" fillId="35" borderId="251" xfId="58" applyNumberFormat="1" applyFont="1" applyFill="1" applyBorder="1" applyAlignment="1">
      <alignment horizontal="center" vertical="center" wrapText="1"/>
      <protection/>
    </xf>
    <xf numFmtId="0" fontId="29" fillId="35" borderId="252" xfId="58" applyFont="1" applyFill="1" applyBorder="1" applyAlignment="1">
      <alignment vertical="center"/>
      <protection/>
    </xf>
    <xf numFmtId="0" fontId="29" fillId="35" borderId="253" xfId="58" applyFont="1" applyFill="1" applyBorder="1" applyAlignment="1">
      <alignment vertical="center"/>
      <protection/>
    </xf>
    <xf numFmtId="0" fontId="29" fillId="35" borderId="254" xfId="58" applyFont="1" applyFill="1" applyBorder="1" applyAlignment="1">
      <alignment vertical="center"/>
      <protection/>
    </xf>
    <xf numFmtId="49" fontId="16" fillId="35" borderId="269" xfId="58" applyNumberFormat="1" applyFont="1" applyFill="1" applyBorder="1" applyAlignment="1">
      <alignment horizontal="center" vertical="center" wrapText="1"/>
      <protection/>
    </xf>
    <xf numFmtId="37" fontId="47" fillId="38" borderId="103" xfId="47" applyNumberFormat="1" applyFont="1" applyFill="1" applyBorder="1" applyAlignment="1">
      <alignment horizontal="center"/>
    </xf>
    <xf numFmtId="37" fontId="47" fillId="38" borderId="102" xfId="47" applyNumberFormat="1" applyFont="1" applyFill="1" applyBorder="1" applyAlignment="1">
      <alignment horizontal="center"/>
    </xf>
    <xf numFmtId="1" fontId="16" fillId="35" borderId="251" xfId="58" applyNumberFormat="1" applyFont="1" applyFill="1" applyBorder="1" applyAlignment="1">
      <alignment horizontal="center" vertical="center" wrapText="1"/>
      <protection/>
    </xf>
    <xf numFmtId="0" fontId="27" fillId="35" borderId="252" xfId="58" applyFont="1" applyFill="1" applyBorder="1" applyAlignment="1">
      <alignment vertical="center"/>
      <protection/>
    </xf>
    <xf numFmtId="0" fontId="27" fillId="35" borderId="253" xfId="58" applyFont="1" applyFill="1" applyBorder="1" applyAlignment="1">
      <alignment vertical="center"/>
      <protection/>
    </xf>
    <xf numFmtId="0" fontId="27" fillId="35" borderId="254" xfId="58" applyFont="1" applyFill="1" applyBorder="1" applyAlignment="1">
      <alignment vertical="center"/>
      <protection/>
    </xf>
    <xf numFmtId="49" fontId="16" fillId="35" borderId="270" xfId="58" applyNumberFormat="1" applyFont="1" applyFill="1" applyBorder="1" applyAlignment="1">
      <alignment horizontal="center" vertical="center" wrapText="1"/>
      <protection/>
    </xf>
    <xf numFmtId="49" fontId="16" fillId="35" borderId="235" xfId="58" applyNumberFormat="1" applyFont="1" applyFill="1" applyBorder="1" applyAlignment="1">
      <alignment horizontal="center" vertical="center" wrapText="1"/>
      <protection/>
    </xf>
    <xf numFmtId="49" fontId="16" fillId="35" borderId="102" xfId="58" applyNumberFormat="1" applyFont="1" applyFill="1" applyBorder="1" applyAlignment="1">
      <alignment horizontal="center" vertical="center" wrapText="1"/>
      <protection/>
    </xf>
    <xf numFmtId="1" fontId="16" fillId="35" borderId="271" xfId="58" applyNumberFormat="1" applyFont="1" applyFill="1" applyBorder="1" applyAlignment="1">
      <alignment horizontal="center" vertical="center" wrapText="1"/>
      <protection/>
    </xf>
    <xf numFmtId="1" fontId="16" fillId="35" borderId="272" xfId="58" applyNumberFormat="1" applyFont="1" applyFill="1" applyBorder="1" applyAlignment="1">
      <alignment horizontal="center" vertical="center" wrapText="1"/>
      <protection/>
    </xf>
    <xf numFmtId="37" fontId="41" fillId="38" borderId="103" xfId="47" applyNumberFormat="1" applyFont="1" applyFill="1" applyBorder="1" applyAlignment="1">
      <alignment horizontal="center"/>
    </xf>
    <xf numFmtId="37" fontId="41" fillId="38" borderId="102" xfId="47" applyNumberFormat="1" applyFont="1" applyFill="1" applyBorder="1" applyAlignment="1">
      <alignment horizontal="center"/>
    </xf>
    <xf numFmtId="49" fontId="16" fillId="35" borderId="103" xfId="58" applyNumberFormat="1" applyFont="1" applyFill="1" applyBorder="1" applyAlignment="1">
      <alignment horizontal="center" vertical="center" wrapText="1"/>
      <protection/>
    </xf>
    <xf numFmtId="49" fontId="13" fillId="35" borderId="273" xfId="58" applyNumberFormat="1" applyFont="1" applyFill="1" applyBorder="1" applyAlignment="1">
      <alignment horizontal="center" vertical="center" wrapText="1"/>
      <protection/>
    </xf>
    <xf numFmtId="49" fontId="16" fillId="35" borderId="249" xfId="58" applyNumberFormat="1" applyFont="1" applyFill="1" applyBorder="1" applyAlignment="1">
      <alignment horizontal="center" vertical="center" wrapText="1"/>
      <protection/>
    </xf>
    <xf numFmtId="1" fontId="16" fillId="35" borderId="274" xfId="58" applyNumberFormat="1" applyFont="1" applyFill="1" applyBorder="1" applyAlignment="1">
      <alignment horizontal="center" vertical="center" wrapText="1"/>
      <protection/>
    </xf>
    <xf numFmtId="1" fontId="16" fillId="35" borderId="75" xfId="58" applyNumberFormat="1" applyFont="1" applyFill="1" applyBorder="1" applyAlignment="1">
      <alignment horizontal="center" vertical="center" wrapText="1"/>
      <protection/>
    </xf>
    <xf numFmtId="1" fontId="16" fillId="35" borderId="275" xfId="58" applyNumberFormat="1" applyFont="1" applyFill="1" applyBorder="1" applyAlignment="1">
      <alignment horizontal="center" vertical="center" wrapText="1"/>
      <protection/>
    </xf>
    <xf numFmtId="0" fontId="17" fillId="35" borderId="276" xfId="58" applyFont="1" applyFill="1" applyBorder="1" applyAlignment="1">
      <alignment horizontal="center"/>
      <protection/>
    </xf>
    <xf numFmtId="0" fontId="17" fillId="35" borderId="62" xfId="58" applyFont="1" applyFill="1" applyBorder="1" applyAlignment="1">
      <alignment horizontal="center"/>
      <protection/>
    </xf>
    <xf numFmtId="0" fontId="17" fillId="35" borderId="277" xfId="58" applyFont="1" applyFill="1" applyBorder="1" applyAlignment="1">
      <alignment horizontal="center"/>
      <protection/>
    </xf>
    <xf numFmtId="0" fontId="17" fillId="35" borderId="278" xfId="58" applyFont="1" applyFill="1" applyBorder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102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1</xdr:row>
      <xdr:rowOff>38100</xdr:rowOff>
    </xdr:from>
    <xdr:to>
      <xdr:col>2</xdr:col>
      <xdr:colOff>4457700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11</xdr:row>
      <xdr:rowOff>161925</xdr:rowOff>
    </xdr:from>
    <xdr:to>
      <xdr:col>12</xdr:col>
      <xdr:colOff>619125</xdr:colOff>
      <xdr:row>21</xdr:row>
      <xdr:rowOff>228600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2114550"/>
          <a:ext cx="67722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4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C27" sqref="C27"/>
    </sheetView>
  </sheetViews>
  <sheetFormatPr defaultColWidth="11.421875" defaultRowHeight="15"/>
  <cols>
    <col min="1" max="1" width="1.8515625" style="197" customWidth="1"/>
    <col min="2" max="2" width="14.421875" style="197" customWidth="1"/>
    <col min="3" max="3" width="67.421875" style="197" customWidth="1"/>
    <col min="4" max="4" width="2.140625" style="197" customWidth="1"/>
    <col min="5" max="16384" width="11.421875" style="197" customWidth="1"/>
  </cols>
  <sheetData>
    <row r="1" ht="2.25" customHeight="1" thickBot="1">
      <c r="B1" s="196"/>
    </row>
    <row r="2" spans="2:3" ht="11.25" customHeight="1" thickTop="1">
      <c r="B2" s="469"/>
      <c r="C2" s="470"/>
    </row>
    <row r="3" spans="2:3" ht="21.75" customHeight="1">
      <c r="B3" s="471" t="s">
        <v>69</v>
      </c>
      <c r="C3" s="472"/>
    </row>
    <row r="4" spans="2:3" ht="18" customHeight="1">
      <c r="B4" s="473" t="s">
        <v>70</v>
      </c>
      <c r="C4" s="472"/>
    </row>
    <row r="5" spans="2:3" ht="18" customHeight="1">
      <c r="B5" s="474" t="s">
        <v>71</v>
      </c>
      <c r="C5" s="472"/>
    </row>
    <row r="6" spans="2:3" ht="9" customHeight="1">
      <c r="B6" s="471"/>
      <c r="C6" s="472"/>
    </row>
    <row r="7" spans="2:3" ht="3" customHeight="1">
      <c r="B7" s="475"/>
      <c r="C7" s="476"/>
    </row>
    <row r="8" spans="2:5" ht="24">
      <c r="B8" s="560" t="s">
        <v>158</v>
      </c>
      <c r="C8" s="561"/>
      <c r="E8" s="198"/>
    </row>
    <row r="9" spans="2:5" ht="23.25">
      <c r="B9" s="562" t="s">
        <v>36</v>
      </c>
      <c r="C9" s="563"/>
      <c r="E9" s="198"/>
    </row>
    <row r="10" spans="2:3" ht="18.75" customHeight="1">
      <c r="B10" s="564" t="s">
        <v>72</v>
      </c>
      <c r="C10" s="565"/>
    </row>
    <row r="11" spans="2:3" ht="4.5" customHeight="1" thickBot="1">
      <c r="B11" s="477"/>
      <c r="C11" s="478"/>
    </row>
    <row r="12" spans="2:3" ht="19.5" customHeight="1" thickBot="1" thickTop="1">
      <c r="B12" s="484" t="s">
        <v>73</v>
      </c>
      <c r="C12" s="485" t="s">
        <v>130</v>
      </c>
    </row>
    <row r="13" spans="2:3" ht="19.5" customHeight="1" thickTop="1">
      <c r="B13" s="199" t="s">
        <v>74</v>
      </c>
      <c r="C13" s="200" t="s">
        <v>75</v>
      </c>
    </row>
    <row r="14" spans="2:3" ht="19.5" customHeight="1">
      <c r="B14" s="479" t="s">
        <v>76</v>
      </c>
      <c r="C14" s="480" t="s">
        <v>77</v>
      </c>
    </row>
    <row r="15" spans="2:3" ht="19.5" customHeight="1">
      <c r="B15" s="201" t="s">
        <v>78</v>
      </c>
      <c r="C15" s="202" t="s">
        <v>79</v>
      </c>
    </row>
    <row r="16" spans="2:3" ht="19.5" customHeight="1">
      <c r="B16" s="479" t="s">
        <v>80</v>
      </c>
      <c r="C16" s="480" t="s">
        <v>81</v>
      </c>
    </row>
    <row r="17" spans="2:3" ht="19.5" customHeight="1">
      <c r="B17" s="201" t="s">
        <v>82</v>
      </c>
      <c r="C17" s="202" t="s">
        <v>83</v>
      </c>
    </row>
    <row r="18" spans="2:3" ht="19.5" customHeight="1">
      <c r="B18" s="479" t="s">
        <v>84</v>
      </c>
      <c r="C18" s="480" t="s">
        <v>85</v>
      </c>
    </row>
    <row r="19" spans="2:3" ht="19.5" customHeight="1">
      <c r="B19" s="201" t="s">
        <v>86</v>
      </c>
      <c r="C19" s="202" t="s">
        <v>87</v>
      </c>
    </row>
    <row r="20" spans="2:3" ht="19.5" customHeight="1">
      <c r="B20" s="479" t="s">
        <v>88</v>
      </c>
      <c r="C20" s="480" t="s">
        <v>89</v>
      </c>
    </row>
    <row r="21" spans="2:3" ht="19.5" customHeight="1">
      <c r="B21" s="201" t="s">
        <v>90</v>
      </c>
      <c r="C21" s="202" t="s">
        <v>91</v>
      </c>
    </row>
    <row r="22" spans="2:3" ht="19.5" customHeight="1">
      <c r="B22" s="479" t="s">
        <v>92</v>
      </c>
      <c r="C22" s="480" t="s">
        <v>93</v>
      </c>
    </row>
    <row r="23" spans="2:3" ht="20.25" customHeight="1">
      <c r="B23" s="201" t="s">
        <v>94</v>
      </c>
      <c r="C23" s="202" t="s">
        <v>95</v>
      </c>
    </row>
    <row r="24" spans="2:3" ht="20.25" customHeight="1">
      <c r="B24" s="479" t="s">
        <v>96</v>
      </c>
      <c r="C24" s="480" t="s">
        <v>97</v>
      </c>
    </row>
    <row r="25" spans="2:3" ht="20.25" customHeight="1">
      <c r="B25" s="201" t="s">
        <v>98</v>
      </c>
      <c r="C25" s="203" t="s">
        <v>99</v>
      </c>
    </row>
    <row r="26" spans="2:3" ht="20.25" customHeight="1">
      <c r="B26" s="479" t="s">
        <v>100</v>
      </c>
      <c r="C26" s="481" t="s">
        <v>101</v>
      </c>
    </row>
    <row r="27" spans="2:4" ht="20.25" customHeight="1">
      <c r="B27" s="201" t="s">
        <v>111</v>
      </c>
      <c r="C27" s="202" t="s">
        <v>123</v>
      </c>
      <c r="D27" s="228"/>
    </row>
    <row r="28" spans="2:4" ht="20.25" customHeight="1">
      <c r="B28" s="479" t="s">
        <v>112</v>
      </c>
      <c r="C28" s="480" t="s">
        <v>124</v>
      </c>
      <c r="D28" s="228"/>
    </row>
    <row r="29" spans="2:4" ht="20.25" customHeight="1">
      <c r="B29" s="201" t="s">
        <v>113</v>
      </c>
      <c r="C29" s="203" t="s">
        <v>125</v>
      </c>
      <c r="D29" s="228"/>
    </row>
    <row r="30" spans="2:4" ht="20.25" customHeight="1" thickBot="1">
      <c r="B30" s="482" t="s">
        <v>114</v>
      </c>
      <c r="C30" s="483" t="s">
        <v>126</v>
      </c>
      <c r="D30" s="228"/>
    </row>
    <row r="31" s="280" customFormat="1" ht="15" customHeight="1" thickTop="1"/>
    <row r="32" s="280" customFormat="1" ht="13.5">
      <c r="B32" s="281"/>
    </row>
    <row r="33" s="280" customFormat="1" ht="12.75"/>
    <row r="34" s="280" customFormat="1" ht="12.75"/>
    <row r="35" spans="1:3" ht="13.5">
      <c r="A35" s="221"/>
      <c r="B35" s="222" t="s">
        <v>131</v>
      </c>
      <c r="C35" s="221"/>
    </row>
    <row r="36" spans="1:3" ht="12.75">
      <c r="A36" s="221"/>
      <c r="B36" s="221" t="s">
        <v>132</v>
      </c>
      <c r="C36" s="221"/>
    </row>
    <row r="37" spans="1:3" ht="12.75">
      <c r="A37" s="221"/>
      <c r="B37" s="221"/>
      <c r="C37" s="221"/>
    </row>
    <row r="38" spans="1:3" ht="13.5">
      <c r="A38" s="221"/>
      <c r="B38" s="222" t="s">
        <v>133</v>
      </c>
      <c r="C38" s="221"/>
    </row>
    <row r="39" spans="1:3" ht="12.75">
      <c r="A39" s="221"/>
      <c r="B39" s="221" t="s">
        <v>134</v>
      </c>
      <c r="C39" s="221"/>
    </row>
    <row r="40" spans="1:3" ht="12.75">
      <c r="A40" s="221"/>
      <c r="B40" s="221"/>
      <c r="C40" s="221"/>
    </row>
    <row r="41" spans="1:3" ht="15">
      <c r="A41" s="221"/>
      <c r="B41" s="223" t="s">
        <v>102</v>
      </c>
      <c r="C41" s="221"/>
    </row>
    <row r="42" spans="1:3" ht="13.5">
      <c r="A42" s="221"/>
      <c r="B42" s="222" t="s">
        <v>135</v>
      </c>
      <c r="C42" s="221"/>
    </row>
    <row r="43" spans="1:3" ht="13.5">
      <c r="A43" s="221"/>
      <c r="B43" s="224" t="s">
        <v>103</v>
      </c>
      <c r="C43" s="221"/>
    </row>
    <row r="44" spans="1:3" ht="12.75">
      <c r="A44" s="221"/>
      <c r="B44" s="225" t="s">
        <v>104</v>
      </c>
      <c r="C44" s="221"/>
    </row>
    <row r="45" spans="1:3" ht="12.75">
      <c r="A45" s="221"/>
      <c r="B45" s="221"/>
      <c r="C45" s="221"/>
    </row>
    <row r="46" spans="1:3" ht="12.75">
      <c r="A46" s="221"/>
      <c r="B46" s="221"/>
      <c r="C46" s="221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39"/>
  <sheetViews>
    <sheetView showGridLines="0" zoomScale="88" zoomScaleNormal="88" zoomScalePageLayoutView="0" workbookViewId="0" topLeftCell="A1">
      <selection activeCell="N1" sqref="N1:Q1"/>
    </sheetView>
  </sheetViews>
  <sheetFormatPr defaultColWidth="9.140625" defaultRowHeight="15"/>
  <cols>
    <col min="1" max="1" width="15.8515625" style="106" customWidth="1"/>
    <col min="2" max="2" width="9.8515625" style="106" customWidth="1"/>
    <col min="3" max="3" width="12.00390625" style="106" customWidth="1"/>
    <col min="4" max="4" width="9.140625" style="106" bestFit="1" customWidth="1"/>
    <col min="5" max="5" width="9.7109375" style="106" bestFit="1" customWidth="1"/>
    <col min="6" max="6" width="9.7109375" style="106" customWidth="1"/>
    <col min="7" max="7" width="11.7109375" style="106" customWidth="1"/>
    <col min="8" max="8" width="9.140625" style="106" bestFit="1" customWidth="1"/>
    <col min="9" max="9" width="9.7109375" style="106" bestFit="1" customWidth="1"/>
    <col min="10" max="10" width="10.421875" style="106" customWidth="1"/>
    <col min="11" max="11" width="12.00390625" style="106" customWidth="1"/>
    <col min="12" max="12" width="9.421875" style="106" bestFit="1" customWidth="1"/>
    <col min="13" max="13" width="9.7109375" style="106" bestFit="1" customWidth="1"/>
    <col min="14" max="14" width="9.7109375" style="106" customWidth="1"/>
    <col min="15" max="15" width="11.57421875" style="106" customWidth="1"/>
    <col min="16" max="16" width="9.421875" style="106" bestFit="1" customWidth="1"/>
    <col min="17" max="17" width="10.28125" style="106" customWidth="1"/>
    <col min="18" max="16384" width="9.140625" style="106" customWidth="1"/>
  </cols>
  <sheetData>
    <row r="1" spans="14:17" ht="19.5" thickBot="1">
      <c r="N1" s="688" t="s">
        <v>26</v>
      </c>
      <c r="O1" s="689"/>
      <c r="P1" s="689"/>
      <c r="Q1" s="690"/>
    </row>
    <row r="2" ht="3.75" customHeight="1" thickBot="1"/>
    <row r="3" spans="1:17" ht="24" customHeight="1" thickTop="1">
      <c r="A3" s="682" t="s">
        <v>49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4"/>
    </row>
    <row r="4" spans="1:17" ht="23.25" customHeight="1" thickBot="1">
      <c r="A4" s="674" t="s">
        <v>36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6"/>
    </row>
    <row r="5" spans="1:17" s="110" customFormat="1" ht="20.25" customHeight="1" thickBot="1">
      <c r="A5" s="685" t="s">
        <v>136</v>
      </c>
      <c r="B5" s="691" t="s">
        <v>34</v>
      </c>
      <c r="C5" s="692"/>
      <c r="D5" s="692"/>
      <c r="E5" s="692"/>
      <c r="F5" s="693"/>
      <c r="G5" s="693"/>
      <c r="H5" s="693"/>
      <c r="I5" s="694"/>
      <c r="J5" s="692" t="s">
        <v>33</v>
      </c>
      <c r="K5" s="692"/>
      <c r="L5" s="692"/>
      <c r="M5" s="692"/>
      <c r="N5" s="692"/>
      <c r="O5" s="692"/>
      <c r="P5" s="692"/>
      <c r="Q5" s="695"/>
    </row>
    <row r="6" spans="1:17" s="274" customFormat="1" ht="28.5" customHeight="1" thickBot="1">
      <c r="A6" s="686"/>
      <c r="B6" s="604" t="s">
        <v>154</v>
      </c>
      <c r="C6" s="605"/>
      <c r="D6" s="606"/>
      <c r="E6" s="602" t="s">
        <v>32</v>
      </c>
      <c r="F6" s="604" t="s">
        <v>155</v>
      </c>
      <c r="G6" s="605"/>
      <c r="H6" s="606"/>
      <c r="I6" s="600" t="s">
        <v>31</v>
      </c>
      <c r="J6" s="604" t="s">
        <v>156</v>
      </c>
      <c r="K6" s="605"/>
      <c r="L6" s="606"/>
      <c r="M6" s="602" t="s">
        <v>32</v>
      </c>
      <c r="N6" s="604" t="s">
        <v>157</v>
      </c>
      <c r="O6" s="605"/>
      <c r="P6" s="606"/>
      <c r="Q6" s="602" t="s">
        <v>31</v>
      </c>
    </row>
    <row r="7" spans="1:17" s="109" customFormat="1" ht="22.5" customHeight="1" thickBot="1">
      <c r="A7" s="687"/>
      <c r="B7" s="77" t="s">
        <v>20</v>
      </c>
      <c r="C7" s="74" t="s">
        <v>19</v>
      </c>
      <c r="D7" s="74" t="s">
        <v>15</v>
      </c>
      <c r="E7" s="603"/>
      <c r="F7" s="77" t="s">
        <v>20</v>
      </c>
      <c r="G7" s="75" t="s">
        <v>19</v>
      </c>
      <c r="H7" s="74" t="s">
        <v>15</v>
      </c>
      <c r="I7" s="601"/>
      <c r="J7" s="77" t="s">
        <v>20</v>
      </c>
      <c r="K7" s="74" t="s">
        <v>19</v>
      </c>
      <c r="L7" s="75" t="s">
        <v>15</v>
      </c>
      <c r="M7" s="603"/>
      <c r="N7" s="76" t="s">
        <v>20</v>
      </c>
      <c r="O7" s="75" t="s">
        <v>19</v>
      </c>
      <c r="P7" s="74" t="s">
        <v>15</v>
      </c>
      <c r="Q7" s="603"/>
    </row>
    <row r="8" spans="1:17" s="108" customFormat="1" ht="18" customHeight="1" thickBot="1">
      <c r="A8" s="412" t="s">
        <v>46</v>
      </c>
      <c r="B8" s="413">
        <f>SUM(B9:B37)</f>
        <v>12861.355999999996</v>
      </c>
      <c r="C8" s="414">
        <f>SUM(C9:C37)</f>
        <v>1593.9009999999978</v>
      </c>
      <c r="D8" s="414">
        <f aca="true" t="shared" si="0" ref="D8:D13">C8+B8</f>
        <v>14455.256999999994</v>
      </c>
      <c r="E8" s="446">
        <f aca="true" t="shared" si="1" ref="E8:E13">D8/$D$8</f>
        <v>1</v>
      </c>
      <c r="F8" s="414">
        <f>SUM(F9:F37)</f>
        <v>16887.331</v>
      </c>
      <c r="G8" s="414">
        <f>SUM(G9:G37)</f>
        <v>1309.4539999999997</v>
      </c>
      <c r="H8" s="414">
        <f aca="true" t="shared" si="2" ref="H8:H13">G8+F8</f>
        <v>18196.784999999996</v>
      </c>
      <c r="I8" s="447">
        <f aca="true" t="shared" si="3" ref="I8:I13">(D8/H8-1)</f>
        <v>-0.20561478305096215</v>
      </c>
      <c r="J8" s="415">
        <f>SUM(J9:J37)</f>
        <v>85313.61800000002</v>
      </c>
      <c r="K8" s="414">
        <f>SUM(K9:K37)</f>
        <v>13195.367000000066</v>
      </c>
      <c r="L8" s="414">
        <f aca="true" t="shared" si="4" ref="L8:L13">K8+J8</f>
        <v>98508.98500000009</v>
      </c>
      <c r="M8" s="446">
        <f aca="true" t="shared" si="5" ref="M8:M13">(L8/$L$8)</f>
        <v>1</v>
      </c>
      <c r="N8" s="414">
        <f>SUM(N9:N37)</f>
        <v>93515.108</v>
      </c>
      <c r="O8" s="414">
        <f>SUM(O9:O37)</f>
        <v>10270.598000000104</v>
      </c>
      <c r="P8" s="414">
        <f aca="true" t="shared" si="6" ref="P8:P13">O8+N8</f>
        <v>103785.7060000001</v>
      </c>
      <c r="Q8" s="448">
        <f aca="true" t="shared" si="7" ref="Q8:Q13">(L8/P8-1)</f>
        <v>-0.05084246379747126</v>
      </c>
    </row>
    <row r="9" spans="1:17" s="107" customFormat="1" ht="18" customHeight="1" thickTop="1">
      <c r="A9" s="416" t="s">
        <v>227</v>
      </c>
      <c r="B9" s="417">
        <v>1880.992</v>
      </c>
      <c r="C9" s="418">
        <v>93.80300000000001</v>
      </c>
      <c r="D9" s="418">
        <f t="shared" si="0"/>
        <v>1974.795</v>
      </c>
      <c r="E9" s="419">
        <f t="shared" si="1"/>
        <v>0.13661431270298416</v>
      </c>
      <c r="F9" s="420">
        <v>2745.6460000000006</v>
      </c>
      <c r="G9" s="418">
        <v>205.199</v>
      </c>
      <c r="H9" s="418">
        <f t="shared" si="2"/>
        <v>2950.8450000000007</v>
      </c>
      <c r="I9" s="421">
        <f t="shared" si="3"/>
        <v>-0.33076966089374416</v>
      </c>
      <c r="J9" s="420">
        <v>14182.669999999998</v>
      </c>
      <c r="K9" s="418">
        <v>1259.5159999999998</v>
      </c>
      <c r="L9" s="418">
        <f t="shared" si="4"/>
        <v>15442.185999999998</v>
      </c>
      <c r="M9" s="421">
        <f t="shared" si="5"/>
        <v>0.15675916262866768</v>
      </c>
      <c r="N9" s="420">
        <v>12897.55799999999</v>
      </c>
      <c r="O9" s="418">
        <v>736.5190000000001</v>
      </c>
      <c r="P9" s="418">
        <f t="shared" si="6"/>
        <v>13634.07699999999</v>
      </c>
      <c r="Q9" s="422">
        <f t="shared" si="7"/>
        <v>0.1326168980855844</v>
      </c>
    </row>
    <row r="10" spans="1:17" s="107" customFormat="1" ht="18" customHeight="1">
      <c r="A10" s="423" t="s">
        <v>230</v>
      </c>
      <c r="B10" s="424">
        <v>1926.4850000000001</v>
      </c>
      <c r="C10" s="425">
        <v>12.286</v>
      </c>
      <c r="D10" s="425">
        <f t="shared" si="0"/>
        <v>1938.7710000000002</v>
      </c>
      <c r="E10" s="426">
        <f t="shared" si="1"/>
        <v>0.1341222089652229</v>
      </c>
      <c r="F10" s="427">
        <v>2193.342</v>
      </c>
      <c r="G10" s="425">
        <v>0.2</v>
      </c>
      <c r="H10" s="425">
        <f t="shared" si="2"/>
        <v>2193.542</v>
      </c>
      <c r="I10" s="428">
        <f t="shared" si="3"/>
        <v>-0.11614594113082843</v>
      </c>
      <c r="J10" s="427">
        <v>12479.408000000001</v>
      </c>
      <c r="K10" s="425">
        <v>122.93399999999997</v>
      </c>
      <c r="L10" s="425">
        <f t="shared" si="4"/>
        <v>12602.342</v>
      </c>
      <c r="M10" s="428">
        <f t="shared" si="5"/>
        <v>0.1279308887407579</v>
      </c>
      <c r="N10" s="427">
        <v>13129.817000000001</v>
      </c>
      <c r="O10" s="425">
        <v>31.374</v>
      </c>
      <c r="P10" s="425">
        <f t="shared" si="6"/>
        <v>13161.191</v>
      </c>
      <c r="Q10" s="429">
        <f t="shared" si="7"/>
        <v>-0.04246188661801198</v>
      </c>
    </row>
    <row r="11" spans="1:17" s="107" customFormat="1" ht="18" customHeight="1">
      <c r="A11" s="423" t="s">
        <v>250</v>
      </c>
      <c r="B11" s="424">
        <v>1555.664</v>
      </c>
      <c r="C11" s="425">
        <v>100.995</v>
      </c>
      <c r="D11" s="425">
        <f t="shared" si="0"/>
        <v>1656.659</v>
      </c>
      <c r="E11" s="426">
        <f t="shared" si="1"/>
        <v>0.11460598728891508</v>
      </c>
      <c r="F11" s="427">
        <v>1443.244</v>
      </c>
      <c r="G11" s="425">
        <v>31.399</v>
      </c>
      <c r="H11" s="425">
        <f t="shared" si="2"/>
        <v>1474.643</v>
      </c>
      <c r="I11" s="428">
        <f t="shared" si="3"/>
        <v>0.12343055234385547</v>
      </c>
      <c r="J11" s="427">
        <v>8124.684</v>
      </c>
      <c r="K11" s="425">
        <v>2160.648</v>
      </c>
      <c r="L11" s="425">
        <f t="shared" si="4"/>
        <v>10285.332</v>
      </c>
      <c r="M11" s="428">
        <f t="shared" si="5"/>
        <v>0.10441009010497866</v>
      </c>
      <c r="N11" s="427">
        <v>8446.100999999997</v>
      </c>
      <c r="O11" s="425">
        <v>1506.9180000000003</v>
      </c>
      <c r="P11" s="425">
        <f t="shared" si="6"/>
        <v>9953.018999999997</v>
      </c>
      <c r="Q11" s="429">
        <f t="shared" si="7"/>
        <v>0.03338816091881314</v>
      </c>
    </row>
    <row r="12" spans="1:17" s="107" customFormat="1" ht="18" customHeight="1">
      <c r="A12" s="423" t="s">
        <v>229</v>
      </c>
      <c r="B12" s="424">
        <v>1504.502</v>
      </c>
      <c r="C12" s="425">
        <v>38.985</v>
      </c>
      <c r="D12" s="425">
        <f t="shared" si="0"/>
        <v>1543.4869999999999</v>
      </c>
      <c r="E12" s="426">
        <f t="shared" si="1"/>
        <v>0.10677686325466233</v>
      </c>
      <c r="F12" s="427">
        <v>2542.514</v>
      </c>
      <c r="G12" s="425"/>
      <c r="H12" s="425">
        <f t="shared" si="2"/>
        <v>2542.514</v>
      </c>
      <c r="I12" s="428">
        <f t="shared" si="3"/>
        <v>-0.392928809831529</v>
      </c>
      <c r="J12" s="427">
        <v>10535.525000000001</v>
      </c>
      <c r="K12" s="425">
        <v>658.6079999999997</v>
      </c>
      <c r="L12" s="425">
        <f t="shared" si="4"/>
        <v>11194.133000000002</v>
      </c>
      <c r="M12" s="428">
        <f t="shared" si="5"/>
        <v>0.11363565465627315</v>
      </c>
      <c r="N12" s="427">
        <v>12543.374000000002</v>
      </c>
      <c r="O12" s="425">
        <v>43.213</v>
      </c>
      <c r="P12" s="425">
        <f t="shared" si="6"/>
        <v>12586.587000000001</v>
      </c>
      <c r="Q12" s="429">
        <f t="shared" si="7"/>
        <v>-0.11062999048113675</v>
      </c>
    </row>
    <row r="13" spans="1:17" s="107" customFormat="1" ht="18" customHeight="1">
      <c r="A13" s="423" t="s">
        <v>233</v>
      </c>
      <c r="B13" s="424">
        <v>929.373</v>
      </c>
      <c r="C13" s="425">
        <v>158.20300000000003</v>
      </c>
      <c r="D13" s="425">
        <f t="shared" si="0"/>
        <v>1087.576</v>
      </c>
      <c r="E13" s="426">
        <f t="shared" si="1"/>
        <v>0.075237403250596</v>
      </c>
      <c r="F13" s="427">
        <v>932.6059999999999</v>
      </c>
      <c r="G13" s="425">
        <v>140.41</v>
      </c>
      <c r="H13" s="425">
        <f t="shared" si="2"/>
        <v>1073.0159999999998</v>
      </c>
      <c r="I13" s="428">
        <f t="shared" si="3"/>
        <v>0.013569229163405083</v>
      </c>
      <c r="J13" s="427">
        <v>6063.174000000001</v>
      </c>
      <c r="K13" s="425">
        <v>1029.367</v>
      </c>
      <c r="L13" s="425">
        <f t="shared" si="4"/>
        <v>7092.541000000001</v>
      </c>
      <c r="M13" s="428">
        <f t="shared" si="5"/>
        <v>0.07199892476813151</v>
      </c>
      <c r="N13" s="427">
        <v>5912.532</v>
      </c>
      <c r="O13" s="425">
        <v>1143.854</v>
      </c>
      <c r="P13" s="425">
        <f t="shared" si="6"/>
        <v>7056.386</v>
      </c>
      <c r="Q13" s="429">
        <f t="shared" si="7"/>
        <v>0.005123727641883624</v>
      </c>
    </row>
    <row r="14" spans="1:17" s="107" customFormat="1" ht="18" customHeight="1">
      <c r="A14" s="423" t="s">
        <v>228</v>
      </c>
      <c r="B14" s="424">
        <v>600.443</v>
      </c>
      <c r="C14" s="425">
        <v>19.429</v>
      </c>
      <c r="D14" s="425">
        <f aca="true" t="shared" si="8" ref="D14:D36">C14+B14</f>
        <v>619.872</v>
      </c>
      <c r="E14" s="426">
        <f aca="true" t="shared" si="9" ref="E14:E36">D14/$D$8</f>
        <v>0.0428821154822775</v>
      </c>
      <c r="F14" s="427">
        <v>702.8900000000001</v>
      </c>
      <c r="G14" s="425">
        <v>0.14</v>
      </c>
      <c r="H14" s="425">
        <f aca="true" t="shared" si="10" ref="H14:H36">G14+F14</f>
        <v>703.0300000000001</v>
      </c>
      <c r="I14" s="428">
        <f aca="true" t="shared" si="11" ref="I14:I36">(D14/H14-1)</f>
        <v>-0.11828513719186962</v>
      </c>
      <c r="J14" s="427">
        <v>4156.291</v>
      </c>
      <c r="K14" s="425">
        <v>510.61300000000006</v>
      </c>
      <c r="L14" s="425">
        <f aca="true" t="shared" si="12" ref="L14:L36">K14+J14</f>
        <v>4666.904</v>
      </c>
      <c r="M14" s="428">
        <f aca="true" t="shared" si="13" ref="M14:M36">(L14/$L$8)</f>
        <v>0.04737541453705971</v>
      </c>
      <c r="N14" s="427">
        <v>4523.087000000001</v>
      </c>
      <c r="O14" s="425">
        <v>5.869999999999999</v>
      </c>
      <c r="P14" s="425">
        <f aca="true" t="shared" si="14" ref="P14:P36">O14+N14</f>
        <v>4528.957000000001</v>
      </c>
      <c r="Q14" s="429">
        <f aca="true" t="shared" si="15" ref="Q14:Q36">(L14/P14-1)</f>
        <v>0.030458889320432725</v>
      </c>
    </row>
    <row r="15" spans="1:17" s="107" customFormat="1" ht="18" customHeight="1">
      <c r="A15" s="423" t="s">
        <v>237</v>
      </c>
      <c r="B15" s="424">
        <v>457.752</v>
      </c>
      <c r="C15" s="425">
        <v>3.137</v>
      </c>
      <c r="D15" s="425">
        <f t="shared" si="8"/>
        <v>460.889</v>
      </c>
      <c r="E15" s="426">
        <f t="shared" si="9"/>
        <v>0.031883832988925775</v>
      </c>
      <c r="F15" s="427">
        <v>420.36</v>
      </c>
      <c r="G15" s="425">
        <v>1.002</v>
      </c>
      <c r="H15" s="425">
        <f t="shared" si="10"/>
        <v>421.362</v>
      </c>
      <c r="I15" s="428">
        <f t="shared" si="11"/>
        <v>0.09380769979257741</v>
      </c>
      <c r="J15" s="427">
        <v>2845.7320000000004</v>
      </c>
      <c r="K15" s="425">
        <v>8.95</v>
      </c>
      <c r="L15" s="425">
        <f t="shared" si="12"/>
        <v>2854.6820000000002</v>
      </c>
      <c r="M15" s="428">
        <f t="shared" si="13"/>
        <v>0.02897889974198798</v>
      </c>
      <c r="N15" s="427">
        <v>2817.1050000000005</v>
      </c>
      <c r="O15" s="425">
        <v>10.375</v>
      </c>
      <c r="P15" s="425">
        <f t="shared" si="14"/>
        <v>2827.4800000000005</v>
      </c>
      <c r="Q15" s="429">
        <f t="shared" si="15"/>
        <v>0.009620580870598472</v>
      </c>
    </row>
    <row r="16" spans="1:17" s="107" customFormat="1" ht="18" customHeight="1">
      <c r="A16" s="423" t="s">
        <v>234</v>
      </c>
      <c r="B16" s="424">
        <v>424.023</v>
      </c>
      <c r="C16" s="425">
        <v>0.535</v>
      </c>
      <c r="D16" s="425">
        <f aca="true" t="shared" si="16" ref="D16:D24">C16+B16</f>
        <v>424.55800000000005</v>
      </c>
      <c r="E16" s="426">
        <f aca="true" t="shared" si="17" ref="E16:E24">D16/$D$8</f>
        <v>0.029370491302921853</v>
      </c>
      <c r="F16" s="427">
        <v>546.72</v>
      </c>
      <c r="G16" s="425">
        <v>0.48</v>
      </c>
      <c r="H16" s="425">
        <f aca="true" t="shared" si="18" ref="H16:H24">G16+F16</f>
        <v>547.2</v>
      </c>
      <c r="I16" s="428">
        <f aca="true" t="shared" si="19" ref="I16:I24">(D16/H16-1)</f>
        <v>-0.2241264619883041</v>
      </c>
      <c r="J16" s="427">
        <v>2489.4889999999996</v>
      </c>
      <c r="K16" s="425">
        <v>3.522</v>
      </c>
      <c r="L16" s="425">
        <f aca="true" t="shared" si="20" ref="L16:L24">K16+J16</f>
        <v>2493.0109999999995</v>
      </c>
      <c r="M16" s="428">
        <f aca="true" t="shared" si="21" ref="M16:M24">(L16/$L$8)</f>
        <v>0.025307447843463185</v>
      </c>
      <c r="N16" s="427">
        <v>2721.479999999999</v>
      </c>
      <c r="O16" s="425">
        <v>5.343999999999999</v>
      </c>
      <c r="P16" s="425">
        <f aca="true" t="shared" si="22" ref="P16:P24">O16+N16</f>
        <v>2726.823999999999</v>
      </c>
      <c r="Q16" s="429">
        <f aca="true" t="shared" si="23" ref="Q16:Q24">(L16/P16-1)</f>
        <v>-0.08574554133306722</v>
      </c>
    </row>
    <row r="17" spans="1:17" s="107" customFormat="1" ht="18" customHeight="1">
      <c r="A17" s="423" t="s">
        <v>232</v>
      </c>
      <c r="B17" s="424">
        <v>348.819</v>
      </c>
      <c r="C17" s="425">
        <v>5.314</v>
      </c>
      <c r="D17" s="425">
        <f t="shared" si="16"/>
        <v>354.13300000000004</v>
      </c>
      <c r="E17" s="426">
        <f t="shared" si="17"/>
        <v>0.024498561319248782</v>
      </c>
      <c r="F17" s="427">
        <v>561.58</v>
      </c>
      <c r="G17" s="425"/>
      <c r="H17" s="425">
        <f t="shared" si="18"/>
        <v>561.58</v>
      </c>
      <c r="I17" s="428">
        <f t="shared" si="19"/>
        <v>-0.3693988389899925</v>
      </c>
      <c r="J17" s="427">
        <v>2406.2339999999995</v>
      </c>
      <c r="K17" s="425">
        <v>15.607</v>
      </c>
      <c r="L17" s="425">
        <f t="shared" si="20"/>
        <v>2421.8409999999994</v>
      </c>
      <c r="M17" s="428">
        <f t="shared" si="21"/>
        <v>0.02458497567506149</v>
      </c>
      <c r="N17" s="427">
        <v>2993.454</v>
      </c>
      <c r="O17" s="425">
        <v>15.702999999999998</v>
      </c>
      <c r="P17" s="425">
        <f t="shared" si="22"/>
        <v>3009.157</v>
      </c>
      <c r="Q17" s="429">
        <f t="shared" si="23"/>
        <v>-0.19517625700486907</v>
      </c>
    </row>
    <row r="18" spans="1:17" s="107" customFormat="1" ht="18" customHeight="1">
      <c r="A18" s="423" t="s">
        <v>238</v>
      </c>
      <c r="B18" s="424">
        <v>320.97900000000004</v>
      </c>
      <c r="C18" s="425">
        <v>0</v>
      </c>
      <c r="D18" s="425">
        <f t="shared" si="16"/>
        <v>320.97900000000004</v>
      </c>
      <c r="E18" s="426">
        <f t="shared" si="17"/>
        <v>0.02220500126701311</v>
      </c>
      <c r="F18" s="427">
        <v>622.048</v>
      </c>
      <c r="G18" s="425">
        <v>0.4</v>
      </c>
      <c r="H18" s="425">
        <f t="shared" si="18"/>
        <v>622.448</v>
      </c>
      <c r="I18" s="428">
        <f t="shared" si="19"/>
        <v>-0.4843280081227668</v>
      </c>
      <c r="J18" s="427">
        <v>1844.385</v>
      </c>
      <c r="K18" s="425">
        <v>4.781000000000001</v>
      </c>
      <c r="L18" s="425">
        <f t="shared" si="20"/>
        <v>1849.166</v>
      </c>
      <c r="M18" s="428">
        <f t="shared" si="21"/>
        <v>0.01877154657516772</v>
      </c>
      <c r="N18" s="427">
        <v>2815.432</v>
      </c>
      <c r="O18" s="425">
        <v>0.41000000000000003</v>
      </c>
      <c r="P18" s="425">
        <f t="shared" si="22"/>
        <v>2815.8419999999996</v>
      </c>
      <c r="Q18" s="429">
        <f t="shared" si="23"/>
        <v>-0.3432990913552677</v>
      </c>
    </row>
    <row r="19" spans="1:17" s="107" customFormat="1" ht="18" customHeight="1">
      <c r="A19" s="423" t="s">
        <v>239</v>
      </c>
      <c r="B19" s="424">
        <v>219.023</v>
      </c>
      <c r="C19" s="425">
        <v>39.772</v>
      </c>
      <c r="D19" s="425">
        <f t="shared" si="16"/>
        <v>258.795</v>
      </c>
      <c r="E19" s="426">
        <f t="shared" si="17"/>
        <v>0.017903175294635032</v>
      </c>
      <c r="F19" s="427">
        <v>221.64</v>
      </c>
      <c r="G19" s="425">
        <v>41.236</v>
      </c>
      <c r="H19" s="425">
        <f t="shared" si="18"/>
        <v>262.876</v>
      </c>
      <c r="I19" s="428">
        <f t="shared" si="19"/>
        <v>-0.015524429769168568</v>
      </c>
      <c r="J19" s="427">
        <v>1458.3799999999999</v>
      </c>
      <c r="K19" s="425">
        <v>204.665</v>
      </c>
      <c r="L19" s="425">
        <f t="shared" si="20"/>
        <v>1663.0449999999998</v>
      </c>
      <c r="M19" s="428">
        <f t="shared" si="21"/>
        <v>0.016882165621745045</v>
      </c>
      <c r="N19" s="427">
        <v>1017.4409999999999</v>
      </c>
      <c r="O19" s="425">
        <v>276.80300000000005</v>
      </c>
      <c r="P19" s="425">
        <f t="shared" si="22"/>
        <v>1294.244</v>
      </c>
      <c r="Q19" s="429">
        <f t="shared" si="23"/>
        <v>0.2849547689616485</v>
      </c>
    </row>
    <row r="20" spans="1:17" s="107" customFormat="1" ht="18" customHeight="1">
      <c r="A20" s="423" t="s">
        <v>231</v>
      </c>
      <c r="B20" s="424">
        <v>218.13</v>
      </c>
      <c r="C20" s="425">
        <v>1.452</v>
      </c>
      <c r="D20" s="425">
        <f t="shared" si="16"/>
        <v>219.582</v>
      </c>
      <c r="E20" s="426">
        <f t="shared" si="17"/>
        <v>0.015190459775291444</v>
      </c>
      <c r="F20" s="427">
        <v>360.44399999999996</v>
      </c>
      <c r="G20" s="425">
        <v>1.373</v>
      </c>
      <c r="H20" s="425">
        <f t="shared" si="18"/>
        <v>361.81699999999995</v>
      </c>
      <c r="I20" s="428">
        <f t="shared" si="19"/>
        <v>-0.39311309308296727</v>
      </c>
      <c r="J20" s="427">
        <v>1684.775</v>
      </c>
      <c r="K20" s="425">
        <v>3.526</v>
      </c>
      <c r="L20" s="425">
        <f t="shared" si="20"/>
        <v>1688.3010000000002</v>
      </c>
      <c r="M20" s="428">
        <f t="shared" si="21"/>
        <v>0.017138548326327784</v>
      </c>
      <c r="N20" s="427">
        <v>1921.0130000000004</v>
      </c>
      <c r="O20" s="425">
        <v>4.889</v>
      </c>
      <c r="P20" s="425">
        <f t="shared" si="22"/>
        <v>1925.9020000000003</v>
      </c>
      <c r="Q20" s="429">
        <f t="shared" si="23"/>
        <v>-0.12337128265093456</v>
      </c>
    </row>
    <row r="21" spans="1:17" s="107" customFormat="1" ht="18" customHeight="1">
      <c r="A21" s="423" t="s">
        <v>240</v>
      </c>
      <c r="B21" s="424">
        <v>168.595</v>
      </c>
      <c r="C21" s="425">
        <v>0</v>
      </c>
      <c r="D21" s="425">
        <f t="shared" si="16"/>
        <v>168.595</v>
      </c>
      <c r="E21" s="426">
        <f t="shared" si="17"/>
        <v>0.011663230892401295</v>
      </c>
      <c r="F21" s="427">
        <v>433.261</v>
      </c>
      <c r="G21" s="425"/>
      <c r="H21" s="425">
        <f t="shared" si="18"/>
        <v>433.261</v>
      </c>
      <c r="I21" s="428">
        <f t="shared" si="19"/>
        <v>-0.6108696605510304</v>
      </c>
      <c r="J21" s="427">
        <v>1116.314</v>
      </c>
      <c r="K21" s="425">
        <v>0.07500000000000001</v>
      </c>
      <c r="L21" s="425">
        <f t="shared" si="20"/>
        <v>1116.3890000000001</v>
      </c>
      <c r="M21" s="428">
        <f t="shared" si="21"/>
        <v>0.011332864712797508</v>
      </c>
      <c r="N21" s="427">
        <v>2171.317</v>
      </c>
      <c r="O21" s="425">
        <v>0.175</v>
      </c>
      <c r="P21" s="425">
        <f t="shared" si="22"/>
        <v>2171.492</v>
      </c>
      <c r="Q21" s="429">
        <f t="shared" si="23"/>
        <v>-0.4858885043094794</v>
      </c>
    </row>
    <row r="22" spans="1:17" s="107" customFormat="1" ht="18" customHeight="1">
      <c r="A22" s="423" t="s">
        <v>248</v>
      </c>
      <c r="B22" s="424">
        <v>160.295</v>
      </c>
      <c r="C22" s="425">
        <v>0</v>
      </c>
      <c r="D22" s="425">
        <f t="shared" si="16"/>
        <v>160.295</v>
      </c>
      <c r="E22" s="426">
        <f t="shared" si="17"/>
        <v>0.011089045321020584</v>
      </c>
      <c r="F22" s="427">
        <v>185.41599999999997</v>
      </c>
      <c r="G22" s="425"/>
      <c r="H22" s="425">
        <f t="shared" si="18"/>
        <v>185.41599999999997</v>
      </c>
      <c r="I22" s="428">
        <f t="shared" si="19"/>
        <v>-0.1354845320792164</v>
      </c>
      <c r="J22" s="427">
        <v>1103.175</v>
      </c>
      <c r="K22" s="425">
        <v>2.576</v>
      </c>
      <c r="L22" s="425">
        <f t="shared" si="20"/>
        <v>1105.751</v>
      </c>
      <c r="M22" s="428">
        <f t="shared" si="21"/>
        <v>0.011224874563472551</v>
      </c>
      <c r="N22" s="427">
        <v>1255.5700000000002</v>
      </c>
      <c r="O22" s="425">
        <v>0.2</v>
      </c>
      <c r="P22" s="425">
        <f t="shared" si="22"/>
        <v>1255.7700000000002</v>
      </c>
      <c r="Q22" s="429">
        <f t="shared" si="23"/>
        <v>-0.1194637553055099</v>
      </c>
    </row>
    <row r="23" spans="1:17" s="107" customFormat="1" ht="18" customHeight="1">
      <c r="A23" s="423" t="s">
        <v>236</v>
      </c>
      <c r="B23" s="424">
        <v>144.667</v>
      </c>
      <c r="C23" s="425">
        <v>2.151</v>
      </c>
      <c r="D23" s="425">
        <f t="shared" si="16"/>
        <v>146.818</v>
      </c>
      <c r="E23" s="426">
        <f t="shared" si="17"/>
        <v>0.010156720146864221</v>
      </c>
      <c r="F23" s="427">
        <v>174.29500000000002</v>
      </c>
      <c r="G23" s="425"/>
      <c r="H23" s="425">
        <f t="shared" si="18"/>
        <v>174.29500000000002</v>
      </c>
      <c r="I23" s="428">
        <f t="shared" si="19"/>
        <v>-0.15764651883301295</v>
      </c>
      <c r="J23" s="427">
        <v>1087.641</v>
      </c>
      <c r="K23" s="425">
        <v>8.629</v>
      </c>
      <c r="L23" s="425">
        <f t="shared" si="20"/>
        <v>1096.27</v>
      </c>
      <c r="M23" s="428">
        <f t="shared" si="21"/>
        <v>0.01112862953567128</v>
      </c>
      <c r="N23" s="427">
        <v>1185.8059999999998</v>
      </c>
      <c r="O23" s="425">
        <v>16.701999999999998</v>
      </c>
      <c r="P23" s="425">
        <f t="shared" si="22"/>
        <v>1202.5079999999998</v>
      </c>
      <c r="Q23" s="429">
        <f t="shared" si="23"/>
        <v>-0.08834702139195738</v>
      </c>
    </row>
    <row r="24" spans="1:17" s="107" customFormat="1" ht="18" customHeight="1">
      <c r="A24" s="423" t="s">
        <v>242</v>
      </c>
      <c r="B24" s="424">
        <v>118.31400000000001</v>
      </c>
      <c r="C24" s="425">
        <v>25.040999999999997</v>
      </c>
      <c r="D24" s="425">
        <f t="shared" si="16"/>
        <v>143.35500000000002</v>
      </c>
      <c r="E24" s="426">
        <f t="shared" si="17"/>
        <v>0.009917153323527909</v>
      </c>
      <c r="F24" s="427">
        <v>105.299</v>
      </c>
      <c r="G24" s="425">
        <v>35.422</v>
      </c>
      <c r="H24" s="425">
        <f t="shared" si="18"/>
        <v>140.721</v>
      </c>
      <c r="I24" s="428">
        <f t="shared" si="19"/>
        <v>0.01871788858805723</v>
      </c>
      <c r="J24" s="427">
        <v>871.924</v>
      </c>
      <c r="K24" s="425">
        <v>216.131</v>
      </c>
      <c r="L24" s="425">
        <f t="shared" si="20"/>
        <v>1088.055</v>
      </c>
      <c r="M24" s="428">
        <f t="shared" si="21"/>
        <v>0.011045236127445623</v>
      </c>
      <c r="N24" s="427">
        <v>571.024</v>
      </c>
      <c r="O24" s="425">
        <v>225.31999999999996</v>
      </c>
      <c r="P24" s="425">
        <f t="shared" si="22"/>
        <v>796.3439999999999</v>
      </c>
      <c r="Q24" s="429">
        <f t="shared" si="23"/>
        <v>0.36631279949368634</v>
      </c>
    </row>
    <row r="25" spans="1:17" s="107" customFormat="1" ht="18" customHeight="1">
      <c r="A25" s="423" t="s">
        <v>243</v>
      </c>
      <c r="B25" s="424">
        <v>135.65200000000002</v>
      </c>
      <c r="C25" s="425">
        <v>0.25</v>
      </c>
      <c r="D25" s="425">
        <f>C25+B25</f>
        <v>135.90200000000002</v>
      </c>
      <c r="E25" s="426">
        <f>D25/$D$8</f>
        <v>0.009401562352021834</v>
      </c>
      <c r="F25" s="427">
        <v>119.683</v>
      </c>
      <c r="G25" s="425"/>
      <c r="H25" s="425">
        <f>G25+F25</f>
        <v>119.683</v>
      </c>
      <c r="I25" s="428">
        <f>(D25/H25-1)</f>
        <v>0.13551632228470223</v>
      </c>
      <c r="J25" s="427">
        <v>888.5630000000001</v>
      </c>
      <c r="K25" s="425">
        <v>3.601</v>
      </c>
      <c r="L25" s="425">
        <f>K25+J25</f>
        <v>892.1640000000001</v>
      </c>
      <c r="M25" s="428">
        <f>(L25/$L$8)</f>
        <v>0.009056676403680327</v>
      </c>
      <c r="N25" s="427">
        <v>840.657</v>
      </c>
      <c r="O25" s="425">
        <v>0.9830000000000001</v>
      </c>
      <c r="P25" s="425">
        <f>O25+N25</f>
        <v>841.64</v>
      </c>
      <c r="Q25" s="429">
        <f>(L25/P25-1)</f>
        <v>0.06003041680528498</v>
      </c>
    </row>
    <row r="26" spans="1:17" s="107" customFormat="1" ht="18" customHeight="1">
      <c r="A26" s="423" t="s">
        <v>249</v>
      </c>
      <c r="B26" s="424">
        <v>121.78899999999999</v>
      </c>
      <c r="C26" s="425">
        <v>0</v>
      </c>
      <c r="D26" s="425">
        <f>C26+B26</f>
        <v>121.78899999999999</v>
      </c>
      <c r="E26" s="426">
        <f>D26/$D$8</f>
        <v>0.008425239343721113</v>
      </c>
      <c r="F26" s="427">
        <v>184.05599999999998</v>
      </c>
      <c r="G26" s="425"/>
      <c r="H26" s="425">
        <f>G26+F26</f>
        <v>184.05599999999998</v>
      </c>
      <c r="I26" s="428">
        <f>(D26/H26-1)</f>
        <v>-0.33830464641196156</v>
      </c>
      <c r="J26" s="427">
        <v>794.1969999999999</v>
      </c>
      <c r="K26" s="425"/>
      <c r="L26" s="425">
        <f>K26+J26</f>
        <v>794.1969999999999</v>
      </c>
      <c r="M26" s="428">
        <f>(L26/$L$8)</f>
        <v>0.008062178287594772</v>
      </c>
      <c r="N26" s="427">
        <v>985.4800000000001</v>
      </c>
      <c r="O26" s="425">
        <v>0.36</v>
      </c>
      <c r="P26" s="425">
        <f>O26+N26</f>
        <v>985.8400000000001</v>
      </c>
      <c r="Q26" s="429">
        <f>(L26/P26-1)</f>
        <v>-0.19439564229489592</v>
      </c>
    </row>
    <row r="27" spans="1:17" s="107" customFormat="1" ht="18" customHeight="1">
      <c r="A27" s="423" t="s">
        <v>256</v>
      </c>
      <c r="B27" s="424">
        <v>75.275</v>
      </c>
      <c r="C27" s="425">
        <v>0</v>
      </c>
      <c r="D27" s="425">
        <f t="shared" si="8"/>
        <v>75.275</v>
      </c>
      <c r="E27" s="426">
        <f t="shared" si="9"/>
        <v>0.005207448058516015</v>
      </c>
      <c r="F27" s="427">
        <v>65.223</v>
      </c>
      <c r="G27" s="425"/>
      <c r="H27" s="425">
        <f t="shared" si="10"/>
        <v>65.223</v>
      </c>
      <c r="I27" s="428">
        <f t="shared" si="11"/>
        <v>0.15411741256918576</v>
      </c>
      <c r="J27" s="427">
        <v>484.327</v>
      </c>
      <c r="K27" s="425">
        <v>5.2</v>
      </c>
      <c r="L27" s="425">
        <f t="shared" si="12"/>
        <v>489.527</v>
      </c>
      <c r="M27" s="428">
        <f t="shared" si="13"/>
        <v>0.004969363962079191</v>
      </c>
      <c r="N27" s="427">
        <v>555.4359999999999</v>
      </c>
      <c r="O27" s="425">
        <v>4.095000000000001</v>
      </c>
      <c r="P27" s="425">
        <f t="shared" si="14"/>
        <v>559.531</v>
      </c>
      <c r="Q27" s="429">
        <f t="shared" si="15"/>
        <v>-0.1251119240935712</v>
      </c>
    </row>
    <row r="28" spans="1:17" s="107" customFormat="1" ht="18" customHeight="1">
      <c r="A28" s="423" t="s">
        <v>241</v>
      </c>
      <c r="B28" s="424">
        <v>57.658</v>
      </c>
      <c r="C28" s="425">
        <v>0</v>
      </c>
      <c r="D28" s="425">
        <f t="shared" si="8"/>
        <v>57.658</v>
      </c>
      <c r="E28" s="426">
        <f t="shared" si="9"/>
        <v>0.003988721888514332</v>
      </c>
      <c r="F28" s="427">
        <v>65.376</v>
      </c>
      <c r="G28" s="425"/>
      <c r="H28" s="425">
        <f t="shared" si="10"/>
        <v>65.376</v>
      </c>
      <c r="I28" s="428">
        <f t="shared" si="11"/>
        <v>-0.11805555555555558</v>
      </c>
      <c r="J28" s="427">
        <v>279.967</v>
      </c>
      <c r="K28" s="425"/>
      <c r="L28" s="425">
        <f t="shared" si="12"/>
        <v>279.967</v>
      </c>
      <c r="M28" s="428">
        <f t="shared" si="13"/>
        <v>0.0028420453220586906</v>
      </c>
      <c r="N28" s="427">
        <v>323.11199999999997</v>
      </c>
      <c r="O28" s="425"/>
      <c r="P28" s="425">
        <f t="shared" si="14"/>
        <v>323.11199999999997</v>
      </c>
      <c r="Q28" s="429">
        <f t="shared" si="15"/>
        <v>-0.13352955012503398</v>
      </c>
    </row>
    <row r="29" spans="1:17" s="107" customFormat="1" ht="18" customHeight="1">
      <c r="A29" s="423" t="s">
        <v>259</v>
      </c>
      <c r="B29" s="424">
        <v>50.116</v>
      </c>
      <c r="C29" s="425">
        <v>0.09</v>
      </c>
      <c r="D29" s="425">
        <f t="shared" si="8"/>
        <v>50.206</v>
      </c>
      <c r="E29" s="426">
        <f t="shared" si="9"/>
        <v>0.0034732000959927607</v>
      </c>
      <c r="F29" s="427">
        <v>56.595</v>
      </c>
      <c r="G29" s="425">
        <v>0.115</v>
      </c>
      <c r="H29" s="425">
        <f t="shared" si="10"/>
        <v>56.71</v>
      </c>
      <c r="I29" s="428">
        <f t="shared" si="11"/>
        <v>-0.11468876741315459</v>
      </c>
      <c r="J29" s="427">
        <v>315.51699999999994</v>
      </c>
      <c r="K29" s="425">
        <v>3.0179999999999993</v>
      </c>
      <c r="L29" s="425">
        <f t="shared" si="12"/>
        <v>318.5349999999999</v>
      </c>
      <c r="M29" s="428">
        <f t="shared" si="13"/>
        <v>0.0032335629079926023</v>
      </c>
      <c r="N29" s="427">
        <v>235.22299999999998</v>
      </c>
      <c r="O29" s="425">
        <v>10.072000000000001</v>
      </c>
      <c r="P29" s="425">
        <f t="shared" si="14"/>
        <v>245.295</v>
      </c>
      <c r="Q29" s="429">
        <f t="shared" si="15"/>
        <v>0.29857926170529336</v>
      </c>
    </row>
    <row r="30" spans="1:17" s="107" customFormat="1" ht="18" customHeight="1">
      <c r="A30" s="423" t="s">
        <v>252</v>
      </c>
      <c r="B30" s="424">
        <v>48.622</v>
      </c>
      <c r="C30" s="425">
        <v>0</v>
      </c>
      <c r="D30" s="425">
        <f t="shared" si="8"/>
        <v>48.622</v>
      </c>
      <c r="E30" s="426">
        <f t="shared" si="9"/>
        <v>0.0033636205845388994</v>
      </c>
      <c r="F30" s="427">
        <v>44.31</v>
      </c>
      <c r="G30" s="425"/>
      <c r="H30" s="425">
        <f t="shared" si="10"/>
        <v>44.31</v>
      </c>
      <c r="I30" s="428">
        <f t="shared" si="11"/>
        <v>0.09731437598736181</v>
      </c>
      <c r="J30" s="427">
        <v>278.154</v>
      </c>
      <c r="K30" s="425">
        <v>0.2</v>
      </c>
      <c r="L30" s="425">
        <f t="shared" si="12"/>
        <v>278.354</v>
      </c>
      <c r="M30" s="428">
        <f t="shared" si="13"/>
        <v>0.002825671181161797</v>
      </c>
      <c r="N30" s="427">
        <v>304.674</v>
      </c>
      <c r="O30" s="425"/>
      <c r="P30" s="425">
        <f t="shared" si="14"/>
        <v>304.674</v>
      </c>
      <c r="Q30" s="429">
        <f t="shared" si="15"/>
        <v>-0.08638741737069788</v>
      </c>
    </row>
    <row r="31" spans="1:17" s="107" customFormat="1" ht="18" customHeight="1">
      <c r="A31" s="423" t="s">
        <v>268</v>
      </c>
      <c r="B31" s="424">
        <v>32.174</v>
      </c>
      <c r="C31" s="425">
        <v>15.777000000000001</v>
      </c>
      <c r="D31" s="425">
        <f t="shared" si="8"/>
        <v>47.951</v>
      </c>
      <c r="E31" s="426">
        <f t="shared" si="9"/>
        <v>0.003317201485936917</v>
      </c>
      <c r="F31" s="427">
        <v>70.636</v>
      </c>
      <c r="G31" s="425">
        <v>2.105</v>
      </c>
      <c r="H31" s="425">
        <f t="shared" si="10"/>
        <v>72.741</v>
      </c>
      <c r="I31" s="428">
        <f t="shared" si="11"/>
        <v>-0.3407981743445925</v>
      </c>
      <c r="J31" s="427">
        <v>246.66799999999998</v>
      </c>
      <c r="K31" s="425">
        <v>750.8480000000003</v>
      </c>
      <c r="L31" s="425">
        <f t="shared" si="12"/>
        <v>997.5160000000003</v>
      </c>
      <c r="M31" s="428">
        <f t="shared" si="13"/>
        <v>0.010126142300623638</v>
      </c>
      <c r="N31" s="427">
        <v>377.852</v>
      </c>
      <c r="O31" s="425">
        <v>16.349</v>
      </c>
      <c r="P31" s="425">
        <f t="shared" si="14"/>
        <v>394.20099999999996</v>
      </c>
      <c r="Q31" s="429">
        <f t="shared" si="15"/>
        <v>1.5304755695698398</v>
      </c>
    </row>
    <row r="32" spans="1:17" s="107" customFormat="1" ht="18" customHeight="1">
      <c r="A32" s="423" t="s">
        <v>235</v>
      </c>
      <c r="B32" s="424">
        <v>47.223</v>
      </c>
      <c r="C32" s="425">
        <v>0.05</v>
      </c>
      <c r="D32" s="425">
        <f t="shared" si="8"/>
        <v>47.272999999999996</v>
      </c>
      <c r="E32" s="426">
        <f t="shared" si="9"/>
        <v>0.003270298134443408</v>
      </c>
      <c r="F32" s="427">
        <v>114.81700000000001</v>
      </c>
      <c r="G32" s="425"/>
      <c r="H32" s="425">
        <f t="shared" si="10"/>
        <v>114.81700000000001</v>
      </c>
      <c r="I32" s="428">
        <f t="shared" si="11"/>
        <v>-0.5882752554064294</v>
      </c>
      <c r="J32" s="427">
        <v>317.44</v>
      </c>
      <c r="K32" s="425">
        <v>0.425</v>
      </c>
      <c r="L32" s="425">
        <f t="shared" si="12"/>
        <v>317.865</v>
      </c>
      <c r="M32" s="428">
        <f t="shared" si="13"/>
        <v>0.003226761497948636</v>
      </c>
      <c r="N32" s="427">
        <v>480.212</v>
      </c>
      <c r="O32" s="425"/>
      <c r="P32" s="425">
        <f t="shared" si="14"/>
        <v>480.212</v>
      </c>
      <c r="Q32" s="429">
        <f t="shared" si="15"/>
        <v>-0.33807360082630167</v>
      </c>
    </row>
    <row r="33" spans="1:17" s="107" customFormat="1" ht="18" customHeight="1">
      <c r="A33" s="423" t="s">
        <v>263</v>
      </c>
      <c r="B33" s="424">
        <v>8.684</v>
      </c>
      <c r="C33" s="425">
        <v>22.535</v>
      </c>
      <c r="D33" s="425">
        <f t="shared" si="8"/>
        <v>31.219</v>
      </c>
      <c r="E33" s="426">
        <f t="shared" si="9"/>
        <v>0.0021596987172210094</v>
      </c>
      <c r="F33" s="427">
        <v>10.643</v>
      </c>
      <c r="G33" s="425">
        <v>27.853</v>
      </c>
      <c r="H33" s="425">
        <f t="shared" si="10"/>
        <v>38.496</v>
      </c>
      <c r="I33" s="428">
        <f t="shared" si="11"/>
        <v>-0.1890326267664173</v>
      </c>
      <c r="J33" s="427">
        <v>67.602</v>
      </c>
      <c r="K33" s="425">
        <v>174.422</v>
      </c>
      <c r="L33" s="425">
        <f t="shared" si="12"/>
        <v>242.024</v>
      </c>
      <c r="M33" s="428">
        <f t="shared" si="13"/>
        <v>0.0024568723350463896</v>
      </c>
      <c r="N33" s="427">
        <v>65.22999999999999</v>
      </c>
      <c r="O33" s="425">
        <v>177.09400000000002</v>
      </c>
      <c r="P33" s="425">
        <f t="shared" si="14"/>
        <v>242.324</v>
      </c>
      <c r="Q33" s="429">
        <f t="shared" si="15"/>
        <v>-0.0012380119179281612</v>
      </c>
    </row>
    <row r="34" spans="1:17" s="107" customFormat="1" ht="18" customHeight="1">
      <c r="A34" s="423" t="s">
        <v>267</v>
      </c>
      <c r="B34" s="424">
        <v>24.04</v>
      </c>
      <c r="C34" s="425">
        <v>0.15000000000000002</v>
      </c>
      <c r="D34" s="425">
        <f t="shared" si="8"/>
        <v>24.189999999999998</v>
      </c>
      <c r="E34" s="426">
        <f t="shared" si="9"/>
        <v>0.001673439635144502</v>
      </c>
      <c r="F34" s="427">
        <v>33.111999999999995</v>
      </c>
      <c r="G34" s="425">
        <v>5.433</v>
      </c>
      <c r="H34" s="425">
        <f t="shared" si="10"/>
        <v>38.544999999999995</v>
      </c>
      <c r="I34" s="428">
        <f t="shared" si="11"/>
        <v>-0.37242184459722405</v>
      </c>
      <c r="J34" s="427">
        <v>181.69200000000006</v>
      </c>
      <c r="K34" s="425">
        <v>0.45</v>
      </c>
      <c r="L34" s="425">
        <f t="shared" si="12"/>
        <v>182.14200000000005</v>
      </c>
      <c r="M34" s="428">
        <f t="shared" si="13"/>
        <v>0.0018489886988481293</v>
      </c>
      <c r="N34" s="427">
        <v>191.46599999999998</v>
      </c>
      <c r="O34" s="425">
        <v>10.16</v>
      </c>
      <c r="P34" s="425">
        <f t="shared" si="14"/>
        <v>201.62599999999998</v>
      </c>
      <c r="Q34" s="429">
        <f t="shared" si="15"/>
        <v>-0.09663436263180303</v>
      </c>
    </row>
    <row r="35" spans="1:17" s="107" customFormat="1" ht="18" customHeight="1">
      <c r="A35" s="423" t="s">
        <v>247</v>
      </c>
      <c r="B35" s="424">
        <v>20.343</v>
      </c>
      <c r="C35" s="425">
        <v>1.605</v>
      </c>
      <c r="D35" s="425">
        <f t="shared" si="8"/>
        <v>21.948</v>
      </c>
      <c r="E35" s="426">
        <f t="shared" si="9"/>
        <v>0.0015183403518872068</v>
      </c>
      <c r="F35" s="427">
        <v>41.195</v>
      </c>
      <c r="G35" s="425">
        <v>0.396</v>
      </c>
      <c r="H35" s="425">
        <f t="shared" si="10"/>
        <v>41.591</v>
      </c>
      <c r="I35" s="428">
        <f t="shared" si="11"/>
        <v>-0.4722896780553485</v>
      </c>
      <c r="J35" s="427">
        <v>136.382</v>
      </c>
      <c r="K35" s="425">
        <v>6.5600000000000005</v>
      </c>
      <c r="L35" s="425">
        <f t="shared" si="12"/>
        <v>142.942</v>
      </c>
      <c r="M35" s="428">
        <f t="shared" si="13"/>
        <v>0.0014510554544846835</v>
      </c>
      <c r="N35" s="427">
        <v>179.633</v>
      </c>
      <c r="O35" s="425">
        <v>7.402</v>
      </c>
      <c r="P35" s="425">
        <f t="shared" si="14"/>
        <v>187.035</v>
      </c>
      <c r="Q35" s="429">
        <f t="shared" si="15"/>
        <v>-0.23574732002031695</v>
      </c>
    </row>
    <row r="36" spans="1:17" s="107" customFormat="1" ht="18" customHeight="1">
      <c r="A36" s="423" t="s">
        <v>246</v>
      </c>
      <c r="B36" s="424">
        <v>15.419</v>
      </c>
      <c r="C36" s="425">
        <v>6.1370000000000005</v>
      </c>
      <c r="D36" s="425">
        <f t="shared" si="8"/>
        <v>21.556</v>
      </c>
      <c r="E36" s="426">
        <f t="shared" si="9"/>
        <v>0.0014912221899617566</v>
      </c>
      <c r="F36" s="427">
        <v>148.589</v>
      </c>
      <c r="G36" s="425">
        <v>1.135</v>
      </c>
      <c r="H36" s="425">
        <f t="shared" si="10"/>
        <v>149.724</v>
      </c>
      <c r="I36" s="428">
        <f t="shared" si="11"/>
        <v>-0.8560284256365045</v>
      </c>
      <c r="J36" s="427">
        <v>289.76500000000004</v>
      </c>
      <c r="K36" s="425">
        <v>12.249</v>
      </c>
      <c r="L36" s="425">
        <f t="shared" si="12"/>
        <v>302.01400000000007</v>
      </c>
      <c r="M36" s="428">
        <f t="shared" si="13"/>
        <v>0.003065852317938306</v>
      </c>
      <c r="N36" s="427">
        <v>963.9869999999999</v>
      </c>
      <c r="O36" s="425">
        <v>15.635</v>
      </c>
      <c r="P36" s="425">
        <f t="shared" si="14"/>
        <v>979.6219999999998</v>
      </c>
      <c r="Q36" s="429">
        <f t="shared" si="15"/>
        <v>-0.6917035346286629</v>
      </c>
    </row>
    <row r="37" spans="1:17" s="107" customFormat="1" ht="18" customHeight="1" thickBot="1">
      <c r="A37" s="430" t="s">
        <v>277</v>
      </c>
      <c r="B37" s="431">
        <v>1246.3050000000003</v>
      </c>
      <c r="C37" s="432">
        <v>1046.203999999998</v>
      </c>
      <c r="D37" s="432">
        <f>C37+B37</f>
        <v>2292.508999999998</v>
      </c>
      <c r="E37" s="433">
        <f>D37/$D$8</f>
        <v>0.15859344458559257</v>
      </c>
      <c r="F37" s="434">
        <v>1741.7909999999988</v>
      </c>
      <c r="G37" s="432">
        <v>815.1559999999997</v>
      </c>
      <c r="H37" s="432">
        <f>G37+F37</f>
        <v>2556.9469999999983</v>
      </c>
      <c r="I37" s="435">
        <f>(D37/H37-1)</f>
        <v>-0.10341942949932093</v>
      </c>
      <c r="J37" s="434">
        <v>8583.543000000005</v>
      </c>
      <c r="K37" s="432">
        <v>6028.2460000000665</v>
      </c>
      <c r="L37" s="432">
        <f>K37+J37</f>
        <v>14611.789000000072</v>
      </c>
      <c r="M37" s="435">
        <f>(L37/$L$8)</f>
        <v>0.14832950517153393</v>
      </c>
      <c r="N37" s="434">
        <v>11090.034999999998</v>
      </c>
      <c r="O37" s="432">
        <v>6004.779000000102</v>
      </c>
      <c r="P37" s="432">
        <f>O37+N37</f>
        <v>17094.8140000001</v>
      </c>
      <c r="Q37" s="436">
        <f>(L37/P37-1)</f>
        <v>-0.14525019108134285</v>
      </c>
    </row>
    <row r="38" ht="9.75" customHeight="1" thickTop="1">
      <c r="A38" s="79"/>
    </row>
    <row r="39" ht="13.5" customHeight="1">
      <c r="A39" s="79" t="s">
        <v>48</v>
      </c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38:Q65536 I38:I65536 I3 Q3">
    <cfRule type="cellIs" priority="4" dxfId="99" operator="lessThan" stopIfTrue="1">
      <formula>0</formula>
    </cfRule>
  </conditionalFormatting>
  <conditionalFormatting sqref="I8:I37 Q8:Q37">
    <cfRule type="cellIs" priority="5" dxfId="99" operator="lessThan">
      <formula>0</formula>
    </cfRule>
    <cfRule type="cellIs" priority="6" dxfId="101" operator="greaterThanOrEqual">
      <formula>0</formula>
    </cfRule>
  </conditionalFormatting>
  <conditionalFormatting sqref="I5 Q5">
    <cfRule type="cellIs" priority="1" dxfId="99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101"/>
  <sheetViews>
    <sheetView showGridLines="0" zoomScale="80" zoomScaleNormal="80" zoomScalePageLayoutView="0" workbookViewId="0" topLeftCell="A1">
      <selection activeCell="A15" sqref="A15:IV15"/>
    </sheetView>
  </sheetViews>
  <sheetFormatPr defaultColWidth="8.00390625" defaultRowHeight="15"/>
  <cols>
    <col min="1" max="1" width="20.28125" style="86" customWidth="1"/>
    <col min="2" max="2" width="9.00390625" style="86" customWidth="1"/>
    <col min="3" max="3" width="10.7109375" style="86" customWidth="1"/>
    <col min="4" max="4" width="9.7109375" style="86" customWidth="1"/>
    <col min="5" max="5" width="10.140625" style="86" customWidth="1"/>
    <col min="6" max="6" width="11.140625" style="86" bestFit="1" customWidth="1"/>
    <col min="7" max="7" width="9.421875" style="86" bestFit="1" customWidth="1"/>
    <col min="8" max="8" width="9.28125" style="86" bestFit="1" customWidth="1"/>
    <col min="9" max="9" width="10.7109375" style="86" bestFit="1" customWidth="1"/>
    <col min="10" max="10" width="8.57421875" style="86" customWidth="1"/>
    <col min="11" max="11" width="10.421875" style="86" customWidth="1"/>
    <col min="12" max="12" width="12.8515625" style="86" customWidth="1"/>
    <col min="13" max="13" width="9.421875" style="86" customWidth="1"/>
    <col min="14" max="15" width="11.140625" style="86" bestFit="1" customWidth="1"/>
    <col min="16" max="16" width="8.57421875" style="86" customWidth="1"/>
    <col min="17" max="17" width="10.28125" style="86" customWidth="1"/>
    <col min="18" max="18" width="11.140625" style="86" bestFit="1" customWidth="1"/>
    <col min="19" max="19" width="9.421875" style="86" bestFit="1" customWidth="1"/>
    <col min="20" max="21" width="11.140625" style="86" bestFit="1" customWidth="1"/>
    <col min="22" max="22" width="8.28125" style="86" customWidth="1"/>
    <col min="23" max="23" width="10.28125" style="86" customWidth="1"/>
    <col min="24" max="24" width="11.140625" style="86" bestFit="1" customWidth="1"/>
    <col min="25" max="25" width="9.8515625" style="86" bestFit="1" customWidth="1"/>
    <col min="26" max="16384" width="8.00390625" style="86" customWidth="1"/>
  </cols>
  <sheetData>
    <row r="1" spans="24:25" ht="18.75" thickBot="1">
      <c r="X1" s="666" t="s">
        <v>26</v>
      </c>
      <c r="Y1" s="667"/>
    </row>
    <row r="2" ht="5.25" customHeight="1" thickBot="1"/>
    <row r="3" spans="1:25" ht="24.75" customHeight="1" thickTop="1">
      <c r="A3" s="711" t="s">
        <v>58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3"/>
    </row>
    <row r="4" spans="1:25" ht="16.5" customHeight="1" thickBot="1">
      <c r="A4" s="720" t="s">
        <v>42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2"/>
    </row>
    <row r="5" spans="1:25" s="138" customFormat="1" ht="15.75" customHeight="1" thickBot="1" thickTop="1">
      <c r="A5" s="652" t="s">
        <v>57</v>
      </c>
      <c r="B5" s="704" t="s">
        <v>34</v>
      </c>
      <c r="C5" s="705"/>
      <c r="D5" s="705"/>
      <c r="E5" s="705"/>
      <c r="F5" s="705"/>
      <c r="G5" s="705"/>
      <c r="H5" s="705"/>
      <c r="I5" s="705"/>
      <c r="J5" s="706"/>
      <c r="K5" s="706"/>
      <c r="L5" s="706"/>
      <c r="M5" s="707"/>
      <c r="N5" s="704" t="s">
        <v>33</v>
      </c>
      <c r="O5" s="705"/>
      <c r="P5" s="705"/>
      <c r="Q5" s="705"/>
      <c r="R5" s="705"/>
      <c r="S5" s="705"/>
      <c r="T5" s="705"/>
      <c r="U5" s="705"/>
      <c r="V5" s="705"/>
      <c r="W5" s="705"/>
      <c r="X5" s="705"/>
      <c r="Y5" s="708"/>
    </row>
    <row r="6" spans="1:25" s="99" customFormat="1" ht="26.25" customHeight="1">
      <c r="A6" s="653"/>
      <c r="B6" s="696" t="s">
        <v>154</v>
      </c>
      <c r="C6" s="697"/>
      <c r="D6" s="697"/>
      <c r="E6" s="697"/>
      <c r="F6" s="697"/>
      <c r="G6" s="701" t="s">
        <v>32</v>
      </c>
      <c r="H6" s="696" t="s">
        <v>155</v>
      </c>
      <c r="I6" s="697"/>
      <c r="J6" s="697"/>
      <c r="K6" s="697"/>
      <c r="L6" s="697"/>
      <c r="M6" s="698" t="s">
        <v>31</v>
      </c>
      <c r="N6" s="696" t="s">
        <v>156</v>
      </c>
      <c r="O6" s="697"/>
      <c r="P6" s="697"/>
      <c r="Q6" s="697"/>
      <c r="R6" s="697"/>
      <c r="S6" s="701" t="s">
        <v>32</v>
      </c>
      <c r="T6" s="696" t="s">
        <v>157</v>
      </c>
      <c r="U6" s="697"/>
      <c r="V6" s="697"/>
      <c r="W6" s="697"/>
      <c r="X6" s="697"/>
      <c r="Y6" s="714" t="s">
        <v>31</v>
      </c>
    </row>
    <row r="7" spans="1:25" s="99" customFormat="1" ht="26.25" customHeight="1">
      <c r="A7" s="654"/>
      <c r="B7" s="719" t="s">
        <v>20</v>
      </c>
      <c r="C7" s="718"/>
      <c r="D7" s="717" t="s">
        <v>19</v>
      </c>
      <c r="E7" s="718"/>
      <c r="F7" s="709" t="s">
        <v>15</v>
      </c>
      <c r="G7" s="702"/>
      <c r="H7" s="719" t="s">
        <v>20</v>
      </c>
      <c r="I7" s="718"/>
      <c r="J7" s="717" t="s">
        <v>19</v>
      </c>
      <c r="K7" s="718"/>
      <c r="L7" s="709" t="s">
        <v>15</v>
      </c>
      <c r="M7" s="699"/>
      <c r="N7" s="719" t="s">
        <v>20</v>
      </c>
      <c r="O7" s="718"/>
      <c r="P7" s="717" t="s">
        <v>19</v>
      </c>
      <c r="Q7" s="718"/>
      <c r="R7" s="709" t="s">
        <v>15</v>
      </c>
      <c r="S7" s="702"/>
      <c r="T7" s="719" t="s">
        <v>20</v>
      </c>
      <c r="U7" s="718"/>
      <c r="V7" s="717" t="s">
        <v>19</v>
      </c>
      <c r="W7" s="718"/>
      <c r="X7" s="709" t="s">
        <v>15</v>
      </c>
      <c r="Y7" s="715"/>
    </row>
    <row r="8" spans="1:25" s="134" customFormat="1" ht="21" customHeight="1" thickBot="1">
      <c r="A8" s="655"/>
      <c r="B8" s="137" t="s">
        <v>17</v>
      </c>
      <c r="C8" s="135" t="s">
        <v>16</v>
      </c>
      <c r="D8" s="136" t="s">
        <v>17</v>
      </c>
      <c r="E8" s="135" t="s">
        <v>16</v>
      </c>
      <c r="F8" s="710"/>
      <c r="G8" s="703"/>
      <c r="H8" s="137" t="s">
        <v>17</v>
      </c>
      <c r="I8" s="135" t="s">
        <v>16</v>
      </c>
      <c r="J8" s="136" t="s">
        <v>17</v>
      </c>
      <c r="K8" s="135" t="s">
        <v>16</v>
      </c>
      <c r="L8" s="710"/>
      <c r="M8" s="700"/>
      <c r="N8" s="137" t="s">
        <v>17</v>
      </c>
      <c r="O8" s="135" t="s">
        <v>16</v>
      </c>
      <c r="P8" s="136" t="s">
        <v>17</v>
      </c>
      <c r="Q8" s="135" t="s">
        <v>16</v>
      </c>
      <c r="R8" s="710"/>
      <c r="S8" s="703"/>
      <c r="T8" s="137" t="s">
        <v>17</v>
      </c>
      <c r="U8" s="135" t="s">
        <v>16</v>
      </c>
      <c r="V8" s="136" t="s">
        <v>17</v>
      </c>
      <c r="W8" s="135" t="s">
        <v>16</v>
      </c>
      <c r="X8" s="710"/>
      <c r="Y8" s="716"/>
    </row>
    <row r="9" spans="1:25" s="127" customFormat="1" ht="18" customHeight="1" thickBot="1" thickTop="1">
      <c r="A9" s="133" t="s">
        <v>22</v>
      </c>
      <c r="B9" s="131">
        <f>B10+B35+B54+B69+B90+B99</f>
        <v>514533</v>
      </c>
      <c r="C9" s="130">
        <f>C10+C35+C54+C69+C90+C99</f>
        <v>596575</v>
      </c>
      <c r="D9" s="129">
        <f>D10+D35+D54+D69+D90+D99</f>
        <v>922</v>
      </c>
      <c r="E9" s="130">
        <f>E10+E35+E54+E69+E90+E99</f>
        <v>2024</v>
      </c>
      <c r="F9" s="129">
        <f aca="true" t="shared" si="0" ref="F9:F52">SUM(B9:E9)</f>
        <v>1114054</v>
      </c>
      <c r="G9" s="132">
        <f aca="true" t="shared" si="1" ref="G9:G52">F9/$F$9</f>
        <v>1</v>
      </c>
      <c r="H9" s="131">
        <f>H10+H35+H54+H69+H90+H99</f>
        <v>522398</v>
      </c>
      <c r="I9" s="130">
        <f>I10+I35+I54+I69+I90+I99</f>
        <v>585869</v>
      </c>
      <c r="J9" s="129">
        <f>J10+J35+J54+J69+J90+J99</f>
        <v>1351</v>
      </c>
      <c r="K9" s="130">
        <f>K10+K35+K54+K69+K90+K99</f>
        <v>1299</v>
      </c>
      <c r="L9" s="129">
        <f aca="true" t="shared" si="2" ref="L9:L52">SUM(H9:K9)</f>
        <v>1110917</v>
      </c>
      <c r="M9" s="275">
        <f aca="true" t="shared" si="3" ref="M9:M51">IF(ISERROR(F9/L9-1),"         /0",(F9/L9-1))</f>
        <v>0.002823793316692358</v>
      </c>
      <c r="N9" s="131">
        <f>N10+N35+N54+N69+N90+N99</f>
        <v>3520076</v>
      </c>
      <c r="O9" s="130">
        <f>O10+O35+O54+O69+O90+O99</f>
        <v>3471274</v>
      </c>
      <c r="P9" s="129">
        <f>P10+P35+P54+P69+P90+P99</f>
        <v>8868</v>
      </c>
      <c r="Q9" s="130">
        <f>Q10+Q35+Q54+Q69+Q90+Q99</f>
        <v>10029</v>
      </c>
      <c r="R9" s="129">
        <f aca="true" t="shared" si="4" ref="R9:R52">SUM(N9:Q9)</f>
        <v>7010247</v>
      </c>
      <c r="S9" s="132">
        <f aca="true" t="shared" si="5" ref="S9:S52">R9/$R$9</f>
        <v>1</v>
      </c>
      <c r="T9" s="131">
        <f>T10+T35+T54+T69+T90+T99</f>
        <v>3403164</v>
      </c>
      <c r="U9" s="130">
        <f>U10+U35+U54+U69+U90+U99</f>
        <v>3277713</v>
      </c>
      <c r="V9" s="129">
        <f>V10+V35+V54+V69+V90+V99</f>
        <v>16537</v>
      </c>
      <c r="W9" s="130">
        <f>W10+W35+W54+W69+W90+W99</f>
        <v>11811</v>
      </c>
      <c r="X9" s="129">
        <f aca="true" t="shared" si="6" ref="X9:X52">SUM(T9:W9)</f>
        <v>6709225</v>
      </c>
      <c r="Y9" s="128">
        <f aca="true" t="shared" si="7" ref="Y9:Y51">IF(ISERROR(R9/X9-1),"         /0",(R9/X9-1))</f>
        <v>0.04486688104810921</v>
      </c>
    </row>
    <row r="10" spans="1:25" s="119" customFormat="1" ht="19.5" customHeight="1">
      <c r="A10" s="126" t="s">
        <v>56</v>
      </c>
      <c r="B10" s="123">
        <f>SUM(B11:B34)</f>
        <v>158485</v>
      </c>
      <c r="C10" s="122">
        <f>SUM(C11:C34)</f>
        <v>175564</v>
      </c>
      <c r="D10" s="121">
        <f>SUM(D11:D34)</f>
        <v>140</v>
      </c>
      <c r="E10" s="122">
        <f>SUM(E11:E34)</f>
        <v>790</v>
      </c>
      <c r="F10" s="121">
        <f t="shared" si="0"/>
        <v>334979</v>
      </c>
      <c r="G10" s="124">
        <f t="shared" si="1"/>
        <v>0.3006847064864001</v>
      </c>
      <c r="H10" s="123">
        <f>SUM(H11:H34)</f>
        <v>165847</v>
      </c>
      <c r="I10" s="122">
        <f>SUM(I11:I34)</f>
        <v>178507</v>
      </c>
      <c r="J10" s="121">
        <f>SUM(J11:J34)</f>
        <v>19</v>
      </c>
      <c r="K10" s="122">
        <f>SUM(K11:K34)</f>
        <v>0</v>
      </c>
      <c r="L10" s="121">
        <f t="shared" si="2"/>
        <v>344373</v>
      </c>
      <c r="M10" s="125">
        <f t="shared" si="3"/>
        <v>-0.02727856132739792</v>
      </c>
      <c r="N10" s="123">
        <f>SUM(N11:N34)</f>
        <v>995128</v>
      </c>
      <c r="O10" s="122">
        <f>SUM(O11:O34)</f>
        <v>992718</v>
      </c>
      <c r="P10" s="121">
        <f>SUM(P11:P34)</f>
        <v>1035</v>
      </c>
      <c r="Q10" s="122">
        <f>SUM(Q11:Q34)</f>
        <v>1980</v>
      </c>
      <c r="R10" s="121">
        <f t="shared" si="4"/>
        <v>1990861</v>
      </c>
      <c r="S10" s="124">
        <f t="shared" si="5"/>
        <v>0.28399298912006954</v>
      </c>
      <c r="T10" s="123">
        <f>SUM(T11:T34)</f>
        <v>1039441</v>
      </c>
      <c r="U10" s="122">
        <f>SUM(U11:U34)</f>
        <v>998861</v>
      </c>
      <c r="V10" s="121">
        <f>SUM(V11:V34)</f>
        <v>5292</v>
      </c>
      <c r="W10" s="122">
        <f>SUM(W11:W34)</f>
        <v>1459</v>
      </c>
      <c r="X10" s="121">
        <f t="shared" si="6"/>
        <v>2045053</v>
      </c>
      <c r="Y10" s="120">
        <f t="shared" si="7"/>
        <v>-0.026499068728292108</v>
      </c>
    </row>
    <row r="11" spans="1:25" ht="19.5" customHeight="1">
      <c r="A11" s="292" t="s">
        <v>278</v>
      </c>
      <c r="B11" s="293">
        <v>18037</v>
      </c>
      <c r="C11" s="294">
        <v>26387</v>
      </c>
      <c r="D11" s="295">
        <v>1</v>
      </c>
      <c r="E11" s="294">
        <v>171</v>
      </c>
      <c r="F11" s="295">
        <f t="shared" si="0"/>
        <v>44596</v>
      </c>
      <c r="G11" s="296">
        <f t="shared" si="1"/>
        <v>0.04003037554732535</v>
      </c>
      <c r="H11" s="293">
        <v>23912</v>
      </c>
      <c r="I11" s="294">
        <v>26009</v>
      </c>
      <c r="J11" s="295">
        <v>0</v>
      </c>
      <c r="K11" s="294">
        <v>0</v>
      </c>
      <c r="L11" s="295">
        <f t="shared" si="2"/>
        <v>49921</v>
      </c>
      <c r="M11" s="297">
        <f t="shared" si="3"/>
        <v>-0.10666853628733397</v>
      </c>
      <c r="N11" s="293">
        <v>129666</v>
      </c>
      <c r="O11" s="294">
        <v>145454</v>
      </c>
      <c r="P11" s="295">
        <v>371</v>
      </c>
      <c r="Q11" s="294">
        <v>547</v>
      </c>
      <c r="R11" s="295">
        <f t="shared" si="4"/>
        <v>276038</v>
      </c>
      <c r="S11" s="296">
        <f t="shared" si="5"/>
        <v>0.039376358636150764</v>
      </c>
      <c r="T11" s="293">
        <v>164884</v>
      </c>
      <c r="U11" s="294">
        <v>151494</v>
      </c>
      <c r="V11" s="295">
        <v>248</v>
      </c>
      <c r="W11" s="294">
        <v>365</v>
      </c>
      <c r="X11" s="295">
        <f t="shared" si="6"/>
        <v>316991</v>
      </c>
      <c r="Y11" s="298">
        <f t="shared" si="7"/>
        <v>-0.1291929423863769</v>
      </c>
    </row>
    <row r="12" spans="1:25" ht="19.5" customHeight="1">
      <c r="A12" s="299" t="s">
        <v>279</v>
      </c>
      <c r="B12" s="300">
        <v>14312</v>
      </c>
      <c r="C12" s="301">
        <v>12326</v>
      </c>
      <c r="D12" s="302">
        <v>0</v>
      </c>
      <c r="E12" s="301">
        <v>1</v>
      </c>
      <c r="F12" s="302">
        <f t="shared" si="0"/>
        <v>26639</v>
      </c>
      <c r="G12" s="303">
        <f t="shared" si="1"/>
        <v>0.02391176729314737</v>
      </c>
      <c r="H12" s="300">
        <v>13355</v>
      </c>
      <c r="I12" s="301">
        <v>11711</v>
      </c>
      <c r="J12" s="302">
        <v>0</v>
      </c>
      <c r="K12" s="301">
        <v>0</v>
      </c>
      <c r="L12" s="302">
        <f t="shared" si="2"/>
        <v>25066</v>
      </c>
      <c r="M12" s="304">
        <f t="shared" si="3"/>
        <v>0.06275432857256846</v>
      </c>
      <c r="N12" s="300">
        <v>87843</v>
      </c>
      <c r="O12" s="301">
        <v>65547</v>
      </c>
      <c r="P12" s="302">
        <v>6</v>
      </c>
      <c r="Q12" s="301">
        <v>1</v>
      </c>
      <c r="R12" s="302">
        <f t="shared" si="4"/>
        <v>153397</v>
      </c>
      <c r="S12" s="303">
        <f t="shared" si="5"/>
        <v>0.0218818252766272</v>
      </c>
      <c r="T12" s="300">
        <v>72690</v>
      </c>
      <c r="U12" s="301">
        <v>56558</v>
      </c>
      <c r="V12" s="302">
        <v>0</v>
      </c>
      <c r="W12" s="301">
        <v>8</v>
      </c>
      <c r="X12" s="302">
        <f t="shared" si="6"/>
        <v>129256</v>
      </c>
      <c r="Y12" s="305">
        <f t="shared" si="7"/>
        <v>0.18676889273998887</v>
      </c>
    </row>
    <row r="13" spans="1:25" ht="19.5" customHeight="1">
      <c r="A13" s="299" t="s">
        <v>280</v>
      </c>
      <c r="B13" s="300">
        <v>9899</v>
      </c>
      <c r="C13" s="301">
        <v>11006</v>
      </c>
      <c r="D13" s="302">
        <v>5</v>
      </c>
      <c r="E13" s="301">
        <v>3</v>
      </c>
      <c r="F13" s="302">
        <f t="shared" si="0"/>
        <v>20913</v>
      </c>
      <c r="G13" s="303">
        <f t="shared" si="1"/>
        <v>0.018771980532361985</v>
      </c>
      <c r="H13" s="300">
        <v>10435</v>
      </c>
      <c r="I13" s="301">
        <v>11243</v>
      </c>
      <c r="J13" s="302">
        <v>2</v>
      </c>
      <c r="K13" s="301"/>
      <c r="L13" s="302">
        <f t="shared" si="2"/>
        <v>21680</v>
      </c>
      <c r="M13" s="304">
        <f t="shared" si="3"/>
        <v>-0.0353782287822878</v>
      </c>
      <c r="N13" s="300">
        <v>64387</v>
      </c>
      <c r="O13" s="301">
        <v>67361</v>
      </c>
      <c r="P13" s="302">
        <v>5</v>
      </c>
      <c r="Q13" s="301">
        <v>113</v>
      </c>
      <c r="R13" s="302">
        <f t="shared" si="4"/>
        <v>131866</v>
      </c>
      <c r="S13" s="303">
        <f t="shared" si="5"/>
        <v>0.0188104641676677</v>
      </c>
      <c r="T13" s="300">
        <v>70527</v>
      </c>
      <c r="U13" s="301">
        <v>75065</v>
      </c>
      <c r="V13" s="302">
        <v>2</v>
      </c>
      <c r="W13" s="301">
        <v>0</v>
      </c>
      <c r="X13" s="302">
        <f t="shared" si="6"/>
        <v>145594</v>
      </c>
      <c r="Y13" s="305">
        <f t="shared" si="7"/>
        <v>-0.09428959984614749</v>
      </c>
    </row>
    <row r="14" spans="1:25" ht="19.5" customHeight="1">
      <c r="A14" s="299" t="s">
        <v>281</v>
      </c>
      <c r="B14" s="300">
        <v>8173</v>
      </c>
      <c r="C14" s="301">
        <v>11718</v>
      </c>
      <c r="D14" s="302">
        <v>0</v>
      </c>
      <c r="E14" s="301">
        <v>0</v>
      </c>
      <c r="F14" s="302">
        <f t="shared" si="0"/>
        <v>19891</v>
      </c>
      <c r="G14" s="303">
        <f t="shared" si="1"/>
        <v>0.01785461027921447</v>
      </c>
      <c r="H14" s="300">
        <v>8636</v>
      </c>
      <c r="I14" s="301">
        <v>8955</v>
      </c>
      <c r="J14" s="302"/>
      <c r="K14" s="301"/>
      <c r="L14" s="302">
        <f t="shared" si="2"/>
        <v>17591</v>
      </c>
      <c r="M14" s="304">
        <f t="shared" si="3"/>
        <v>0.13074867830140402</v>
      </c>
      <c r="N14" s="300">
        <v>50670</v>
      </c>
      <c r="O14" s="301">
        <v>59980</v>
      </c>
      <c r="P14" s="302"/>
      <c r="Q14" s="301"/>
      <c r="R14" s="302">
        <f t="shared" si="4"/>
        <v>110650</v>
      </c>
      <c r="S14" s="303">
        <f t="shared" si="5"/>
        <v>0.015784037281425318</v>
      </c>
      <c r="T14" s="300">
        <v>55489</v>
      </c>
      <c r="U14" s="301">
        <v>55695</v>
      </c>
      <c r="V14" s="302"/>
      <c r="W14" s="301"/>
      <c r="X14" s="302">
        <f t="shared" si="6"/>
        <v>111184</v>
      </c>
      <c r="Y14" s="305">
        <f t="shared" si="7"/>
        <v>-0.004802849330838965</v>
      </c>
    </row>
    <row r="15" spans="1:25" ht="19.5" customHeight="1">
      <c r="A15" s="299" t="s">
        <v>282</v>
      </c>
      <c r="B15" s="300">
        <v>9818</v>
      </c>
      <c r="C15" s="301">
        <v>8926</v>
      </c>
      <c r="D15" s="302">
        <v>6</v>
      </c>
      <c r="E15" s="301">
        <v>144</v>
      </c>
      <c r="F15" s="302">
        <f t="shared" si="0"/>
        <v>18894</v>
      </c>
      <c r="G15" s="303">
        <f t="shared" si="1"/>
        <v>0.016959680589989354</v>
      </c>
      <c r="H15" s="300">
        <v>10639</v>
      </c>
      <c r="I15" s="301">
        <v>10329</v>
      </c>
      <c r="J15" s="302"/>
      <c r="K15" s="301"/>
      <c r="L15" s="302">
        <f t="shared" si="2"/>
        <v>20968</v>
      </c>
      <c r="M15" s="304">
        <f t="shared" si="3"/>
        <v>-0.09891262876764595</v>
      </c>
      <c r="N15" s="300">
        <v>59005</v>
      </c>
      <c r="O15" s="301">
        <v>56459</v>
      </c>
      <c r="P15" s="302">
        <v>6</v>
      </c>
      <c r="Q15" s="301">
        <v>456</v>
      </c>
      <c r="R15" s="302">
        <f t="shared" si="4"/>
        <v>115926</v>
      </c>
      <c r="S15" s="303">
        <f t="shared" si="5"/>
        <v>0.016536649849855506</v>
      </c>
      <c r="T15" s="300">
        <v>55196</v>
      </c>
      <c r="U15" s="301">
        <v>54610</v>
      </c>
      <c r="V15" s="302">
        <v>119</v>
      </c>
      <c r="W15" s="301">
        <v>64</v>
      </c>
      <c r="X15" s="302">
        <f t="shared" si="6"/>
        <v>109989</v>
      </c>
      <c r="Y15" s="305">
        <f t="shared" si="7"/>
        <v>0.053978125085235806</v>
      </c>
    </row>
    <row r="16" spans="1:25" ht="19.5" customHeight="1">
      <c r="A16" s="299" t="s">
        <v>283</v>
      </c>
      <c r="B16" s="300">
        <v>7374</v>
      </c>
      <c r="C16" s="301">
        <v>8993</v>
      </c>
      <c r="D16" s="302">
        <v>0</v>
      </c>
      <c r="E16" s="301">
        <v>0</v>
      </c>
      <c r="F16" s="302">
        <f>SUM(B16:E16)</f>
        <v>16367</v>
      </c>
      <c r="G16" s="303">
        <f>F16/$F$9</f>
        <v>0.014691388388713653</v>
      </c>
      <c r="H16" s="300">
        <v>9723</v>
      </c>
      <c r="I16" s="301">
        <v>9061</v>
      </c>
      <c r="J16" s="302"/>
      <c r="K16" s="301"/>
      <c r="L16" s="302">
        <f>SUM(H16:K16)</f>
        <v>18784</v>
      </c>
      <c r="M16" s="304">
        <f>IF(ISERROR(F16/L16-1),"         /0",(F16/L16-1))</f>
        <v>-0.12867333901192501</v>
      </c>
      <c r="N16" s="300">
        <v>49625</v>
      </c>
      <c r="O16" s="301">
        <v>54998</v>
      </c>
      <c r="P16" s="302">
        <v>1</v>
      </c>
      <c r="Q16" s="301">
        <v>0</v>
      </c>
      <c r="R16" s="302">
        <f>SUM(N16:Q16)</f>
        <v>104624</v>
      </c>
      <c r="S16" s="303">
        <f>R16/$R$9</f>
        <v>0.01492443846843057</v>
      </c>
      <c r="T16" s="300">
        <v>57797</v>
      </c>
      <c r="U16" s="301">
        <v>50734</v>
      </c>
      <c r="V16" s="302">
        <v>126</v>
      </c>
      <c r="W16" s="301">
        <v>375</v>
      </c>
      <c r="X16" s="302">
        <f>SUM(T16:W16)</f>
        <v>109032</v>
      </c>
      <c r="Y16" s="305">
        <f>IF(ISERROR(R16/X16-1),"         /0",(R16/X16-1))</f>
        <v>-0.04042849805561666</v>
      </c>
    </row>
    <row r="17" spans="1:25" ht="19.5" customHeight="1">
      <c r="A17" s="299" t="s">
        <v>284</v>
      </c>
      <c r="B17" s="300">
        <v>6380</v>
      </c>
      <c r="C17" s="301">
        <v>7356</v>
      </c>
      <c r="D17" s="302">
        <v>123</v>
      </c>
      <c r="E17" s="301">
        <v>185</v>
      </c>
      <c r="F17" s="302">
        <f>SUM(B17:E17)</f>
        <v>14044</v>
      </c>
      <c r="G17" s="303">
        <f>F17/$F$9</f>
        <v>0.012606211189044696</v>
      </c>
      <c r="H17" s="300">
        <v>6880</v>
      </c>
      <c r="I17" s="301">
        <v>8083</v>
      </c>
      <c r="J17" s="302"/>
      <c r="K17" s="301"/>
      <c r="L17" s="302">
        <f>SUM(H17:K17)</f>
        <v>14963</v>
      </c>
      <c r="M17" s="304">
        <f>IF(ISERROR(F17/L17-1),"         /0",(F17/L17-1))</f>
        <v>-0.061418164806522735</v>
      </c>
      <c r="N17" s="300">
        <v>39914</v>
      </c>
      <c r="O17" s="301">
        <v>42656</v>
      </c>
      <c r="P17" s="302">
        <v>400</v>
      </c>
      <c r="Q17" s="301">
        <v>364</v>
      </c>
      <c r="R17" s="302">
        <f>SUM(N17:Q17)</f>
        <v>83334</v>
      </c>
      <c r="S17" s="303">
        <f>R17/$R$9</f>
        <v>0.011887455606057818</v>
      </c>
      <c r="T17" s="300">
        <v>47875</v>
      </c>
      <c r="U17" s="301">
        <v>52882</v>
      </c>
      <c r="V17" s="302">
        <v>79</v>
      </c>
      <c r="W17" s="301">
        <v>144</v>
      </c>
      <c r="X17" s="302">
        <f>SUM(T17:W17)</f>
        <v>100980</v>
      </c>
      <c r="Y17" s="305">
        <f>IF(ISERROR(R17/X17-1),"         /0",(R17/X17-1))</f>
        <v>-0.17474747474747476</v>
      </c>
    </row>
    <row r="18" spans="1:25" ht="19.5" customHeight="1">
      <c r="A18" s="299" t="s">
        <v>285</v>
      </c>
      <c r="B18" s="300">
        <v>7053</v>
      </c>
      <c r="C18" s="301">
        <v>6233</v>
      </c>
      <c r="D18" s="302">
        <v>0</v>
      </c>
      <c r="E18" s="301">
        <v>2</v>
      </c>
      <c r="F18" s="302">
        <f>SUM(B18:E18)</f>
        <v>13288</v>
      </c>
      <c r="G18" s="303">
        <f>F18/$F$9</f>
        <v>0.011927608536031467</v>
      </c>
      <c r="H18" s="300">
        <v>6900</v>
      </c>
      <c r="I18" s="301">
        <v>6512</v>
      </c>
      <c r="J18" s="302"/>
      <c r="K18" s="301"/>
      <c r="L18" s="302">
        <f>SUM(H18:K18)</f>
        <v>13412</v>
      </c>
      <c r="M18" s="304">
        <f>IF(ISERROR(F18/L18-1),"         /0",(F18/L18-1))</f>
        <v>-0.009245451834178353</v>
      </c>
      <c r="N18" s="300">
        <v>38288</v>
      </c>
      <c r="O18" s="301">
        <v>33582</v>
      </c>
      <c r="P18" s="302">
        <v>1</v>
      </c>
      <c r="Q18" s="301">
        <v>2</v>
      </c>
      <c r="R18" s="302">
        <f>SUM(N18:Q18)</f>
        <v>71873</v>
      </c>
      <c r="S18" s="303">
        <f>R18/$R$9</f>
        <v>0.010252563140785197</v>
      </c>
      <c r="T18" s="300">
        <v>39168</v>
      </c>
      <c r="U18" s="301">
        <v>33734</v>
      </c>
      <c r="V18" s="302">
        <v>2</v>
      </c>
      <c r="W18" s="301">
        <v>6</v>
      </c>
      <c r="X18" s="302">
        <f>SUM(T18:W18)</f>
        <v>72910</v>
      </c>
      <c r="Y18" s="305">
        <f>IF(ISERROR(R18/X18-1),"         /0",(R18/X18-1))</f>
        <v>-0.014223014675627477</v>
      </c>
    </row>
    <row r="19" spans="1:25" ht="19.5" customHeight="1">
      <c r="A19" s="299" t="s">
        <v>286</v>
      </c>
      <c r="B19" s="300">
        <v>4887</v>
      </c>
      <c r="C19" s="301">
        <v>6440</v>
      </c>
      <c r="D19" s="302">
        <v>0</v>
      </c>
      <c r="E19" s="301">
        <v>4</v>
      </c>
      <c r="F19" s="302">
        <f t="shared" si="0"/>
        <v>11331</v>
      </c>
      <c r="G19" s="303">
        <f t="shared" si="1"/>
        <v>0.010170961192186375</v>
      </c>
      <c r="H19" s="300">
        <v>4814</v>
      </c>
      <c r="I19" s="301">
        <v>6639</v>
      </c>
      <c r="J19" s="302"/>
      <c r="K19" s="301"/>
      <c r="L19" s="302">
        <f t="shared" si="2"/>
        <v>11453</v>
      </c>
      <c r="M19" s="304">
        <f t="shared" si="3"/>
        <v>-0.010652230856544098</v>
      </c>
      <c r="N19" s="300">
        <v>29450</v>
      </c>
      <c r="O19" s="301">
        <v>35265</v>
      </c>
      <c r="P19" s="302">
        <v>1</v>
      </c>
      <c r="Q19" s="301">
        <v>21</v>
      </c>
      <c r="R19" s="302">
        <f t="shared" si="4"/>
        <v>64737</v>
      </c>
      <c r="S19" s="303">
        <f t="shared" si="5"/>
        <v>0.009234624685834893</v>
      </c>
      <c r="T19" s="300">
        <v>38178</v>
      </c>
      <c r="U19" s="301">
        <v>45668</v>
      </c>
      <c r="V19" s="302">
        <v>0</v>
      </c>
      <c r="W19" s="301">
        <v>0</v>
      </c>
      <c r="X19" s="302">
        <f t="shared" si="6"/>
        <v>83846</v>
      </c>
      <c r="Y19" s="305">
        <f t="shared" si="7"/>
        <v>-0.22790592276316102</v>
      </c>
    </row>
    <row r="20" spans="1:25" ht="19.5" customHeight="1">
      <c r="A20" s="299" t="s">
        <v>287</v>
      </c>
      <c r="B20" s="300">
        <v>4198</v>
      </c>
      <c r="C20" s="301">
        <v>5679</v>
      </c>
      <c r="D20" s="302">
        <v>0</v>
      </c>
      <c r="E20" s="301">
        <v>0</v>
      </c>
      <c r="F20" s="302">
        <f aca="true" t="shared" si="8" ref="F20:F26">SUM(B20:E20)</f>
        <v>9877</v>
      </c>
      <c r="G20" s="303">
        <f aca="true" t="shared" si="9" ref="G20:G26">F20/$F$9</f>
        <v>0.008865817994459874</v>
      </c>
      <c r="H20" s="300">
        <v>4795</v>
      </c>
      <c r="I20" s="301">
        <v>4656</v>
      </c>
      <c r="J20" s="302"/>
      <c r="K20" s="301"/>
      <c r="L20" s="302">
        <f aca="true" t="shared" si="10" ref="L20:L26">SUM(H20:K20)</f>
        <v>9451</v>
      </c>
      <c r="M20" s="304">
        <f aca="true" t="shared" si="11" ref="M20:M26">IF(ISERROR(F20/L20-1),"         /0",(F20/L20-1))</f>
        <v>0.045074595280922614</v>
      </c>
      <c r="N20" s="300">
        <v>27198</v>
      </c>
      <c r="O20" s="301">
        <v>29770</v>
      </c>
      <c r="P20" s="302">
        <v>0</v>
      </c>
      <c r="Q20" s="301">
        <v>0</v>
      </c>
      <c r="R20" s="302">
        <f aca="true" t="shared" si="12" ref="R20:R26">SUM(N20:Q20)</f>
        <v>56968</v>
      </c>
      <c r="S20" s="303">
        <f aca="true" t="shared" si="13" ref="S20:S26">R20/$R$9</f>
        <v>0.008126389840472098</v>
      </c>
      <c r="T20" s="300">
        <v>27416</v>
      </c>
      <c r="U20" s="301">
        <v>26700</v>
      </c>
      <c r="V20" s="302"/>
      <c r="W20" s="301">
        <v>0</v>
      </c>
      <c r="X20" s="302">
        <f aca="true" t="shared" si="14" ref="X20:X26">SUM(T20:W20)</f>
        <v>54116</v>
      </c>
      <c r="Y20" s="305">
        <f aca="true" t="shared" si="15" ref="Y20:Y26">IF(ISERROR(R20/X20-1),"         /0",(R20/X20-1))</f>
        <v>0.052701603961859744</v>
      </c>
    </row>
    <row r="21" spans="1:25" ht="19.5" customHeight="1">
      <c r="A21" s="299" t="s">
        <v>288</v>
      </c>
      <c r="B21" s="300">
        <v>4153</v>
      </c>
      <c r="C21" s="301">
        <v>4442</v>
      </c>
      <c r="D21" s="302">
        <v>0</v>
      </c>
      <c r="E21" s="301">
        <v>0</v>
      </c>
      <c r="F21" s="302">
        <f>SUM(B21:E21)</f>
        <v>8595</v>
      </c>
      <c r="G21" s="303">
        <f>F21/$F$9</f>
        <v>0.007715065876519451</v>
      </c>
      <c r="H21" s="300">
        <v>4850</v>
      </c>
      <c r="I21" s="301">
        <v>5811</v>
      </c>
      <c r="J21" s="302"/>
      <c r="K21" s="301"/>
      <c r="L21" s="302">
        <f>SUM(H21:K21)</f>
        <v>10661</v>
      </c>
      <c r="M21" s="304">
        <f>IF(ISERROR(F21/L21-1),"         /0",(F21/L21-1))</f>
        <v>-0.19379045117718785</v>
      </c>
      <c r="N21" s="300">
        <v>25148</v>
      </c>
      <c r="O21" s="301">
        <v>27499</v>
      </c>
      <c r="P21" s="302">
        <v>16</v>
      </c>
      <c r="Q21" s="301"/>
      <c r="R21" s="302">
        <f>SUM(N21:Q21)</f>
        <v>52663</v>
      </c>
      <c r="S21" s="303">
        <f>R21/$R$9</f>
        <v>0.007512288796671501</v>
      </c>
      <c r="T21" s="300">
        <v>29993</v>
      </c>
      <c r="U21" s="301">
        <v>35759</v>
      </c>
      <c r="V21" s="302"/>
      <c r="W21" s="301">
        <v>50</v>
      </c>
      <c r="X21" s="302">
        <f>SUM(T21:W21)</f>
        <v>65802</v>
      </c>
      <c r="Y21" s="305">
        <f>IF(ISERROR(R21/X21-1),"         /0",(R21/X21-1))</f>
        <v>-0.1996747819215221</v>
      </c>
    </row>
    <row r="22" spans="1:25" ht="19.5" customHeight="1">
      <c r="A22" s="299" t="s">
        <v>289</v>
      </c>
      <c r="B22" s="300">
        <v>3567</v>
      </c>
      <c r="C22" s="301">
        <v>4184</v>
      </c>
      <c r="D22" s="302">
        <v>0</v>
      </c>
      <c r="E22" s="301">
        <v>0</v>
      </c>
      <c r="F22" s="302">
        <f t="shared" si="8"/>
        <v>7751</v>
      </c>
      <c r="G22" s="303">
        <f t="shared" si="9"/>
        <v>0.006957472438499391</v>
      </c>
      <c r="H22" s="300">
        <v>3808</v>
      </c>
      <c r="I22" s="301">
        <v>4329</v>
      </c>
      <c r="J22" s="302"/>
      <c r="K22" s="301"/>
      <c r="L22" s="302">
        <f t="shared" si="10"/>
        <v>8137</v>
      </c>
      <c r="M22" s="304">
        <f t="shared" si="11"/>
        <v>-0.04743763057637951</v>
      </c>
      <c r="N22" s="300">
        <v>24574</v>
      </c>
      <c r="O22" s="301">
        <v>20719</v>
      </c>
      <c r="P22" s="302"/>
      <c r="Q22" s="301"/>
      <c r="R22" s="302">
        <f t="shared" si="12"/>
        <v>45293</v>
      </c>
      <c r="S22" s="303">
        <f t="shared" si="13"/>
        <v>0.006460970633417054</v>
      </c>
      <c r="T22" s="300">
        <v>20649</v>
      </c>
      <c r="U22" s="301">
        <v>17663</v>
      </c>
      <c r="V22" s="302"/>
      <c r="W22" s="301"/>
      <c r="X22" s="302">
        <f t="shared" si="14"/>
        <v>38312</v>
      </c>
      <c r="Y22" s="305">
        <f t="shared" si="15"/>
        <v>0.18221444978074763</v>
      </c>
    </row>
    <row r="23" spans="1:25" ht="19.5" customHeight="1">
      <c r="A23" s="299" t="s">
        <v>290</v>
      </c>
      <c r="B23" s="300">
        <v>4170</v>
      </c>
      <c r="C23" s="301">
        <v>3339</v>
      </c>
      <c r="D23" s="302">
        <v>0</v>
      </c>
      <c r="E23" s="301">
        <v>0</v>
      </c>
      <c r="F23" s="302">
        <f t="shared" si="8"/>
        <v>7509</v>
      </c>
      <c r="G23" s="303">
        <f t="shared" si="9"/>
        <v>0.006740247779730605</v>
      </c>
      <c r="H23" s="300">
        <v>3499</v>
      </c>
      <c r="I23" s="301">
        <v>3593</v>
      </c>
      <c r="J23" s="302"/>
      <c r="K23" s="301"/>
      <c r="L23" s="302">
        <f t="shared" si="10"/>
        <v>7092</v>
      </c>
      <c r="M23" s="304">
        <f t="shared" si="11"/>
        <v>0.058798646362098195</v>
      </c>
      <c r="N23" s="300">
        <v>26301</v>
      </c>
      <c r="O23" s="301">
        <v>22870</v>
      </c>
      <c r="P23" s="302">
        <v>0</v>
      </c>
      <c r="Q23" s="301">
        <v>0</v>
      </c>
      <c r="R23" s="302">
        <f t="shared" si="12"/>
        <v>49171</v>
      </c>
      <c r="S23" s="303">
        <f t="shared" si="13"/>
        <v>0.007014160841978892</v>
      </c>
      <c r="T23" s="300">
        <v>23671</v>
      </c>
      <c r="U23" s="301">
        <v>21258</v>
      </c>
      <c r="V23" s="302">
        <v>1</v>
      </c>
      <c r="W23" s="301"/>
      <c r="X23" s="302">
        <f t="shared" si="14"/>
        <v>44930</v>
      </c>
      <c r="Y23" s="305">
        <f t="shared" si="15"/>
        <v>0.09439127531716007</v>
      </c>
    </row>
    <row r="24" spans="1:25" ht="19.5" customHeight="1">
      <c r="A24" s="299" t="s">
        <v>291</v>
      </c>
      <c r="B24" s="300">
        <v>5086</v>
      </c>
      <c r="C24" s="301">
        <v>2315</v>
      </c>
      <c r="D24" s="302">
        <v>0</v>
      </c>
      <c r="E24" s="301">
        <v>0</v>
      </c>
      <c r="F24" s="302">
        <f t="shared" si="8"/>
        <v>7401</v>
      </c>
      <c r="G24" s="303">
        <f t="shared" si="9"/>
        <v>0.006643304543585859</v>
      </c>
      <c r="H24" s="300">
        <v>3128</v>
      </c>
      <c r="I24" s="301">
        <v>3284</v>
      </c>
      <c r="J24" s="302"/>
      <c r="K24" s="301"/>
      <c r="L24" s="302">
        <f t="shared" si="10"/>
        <v>6412</v>
      </c>
      <c r="M24" s="304">
        <f t="shared" si="11"/>
        <v>0.1542420461634435</v>
      </c>
      <c r="N24" s="300">
        <v>24003</v>
      </c>
      <c r="O24" s="301">
        <v>21200</v>
      </c>
      <c r="P24" s="302"/>
      <c r="Q24" s="301"/>
      <c r="R24" s="302">
        <f t="shared" si="12"/>
        <v>45203</v>
      </c>
      <c r="S24" s="303">
        <f t="shared" si="13"/>
        <v>0.006448132284069306</v>
      </c>
      <c r="T24" s="300">
        <v>23492</v>
      </c>
      <c r="U24" s="301">
        <v>22591</v>
      </c>
      <c r="V24" s="302"/>
      <c r="W24" s="301"/>
      <c r="X24" s="302">
        <f t="shared" si="14"/>
        <v>46083</v>
      </c>
      <c r="Y24" s="305">
        <f t="shared" si="15"/>
        <v>-0.019095978994423057</v>
      </c>
    </row>
    <row r="25" spans="1:25" ht="19.5" customHeight="1">
      <c r="A25" s="299" t="s">
        <v>292</v>
      </c>
      <c r="B25" s="300">
        <v>2909</v>
      </c>
      <c r="C25" s="301">
        <v>3746</v>
      </c>
      <c r="D25" s="302">
        <v>0</v>
      </c>
      <c r="E25" s="301">
        <v>0</v>
      </c>
      <c r="F25" s="302">
        <f t="shared" si="8"/>
        <v>6655</v>
      </c>
      <c r="G25" s="303">
        <f t="shared" si="9"/>
        <v>0.005973678116141587</v>
      </c>
      <c r="H25" s="300">
        <v>2918</v>
      </c>
      <c r="I25" s="301">
        <v>4096</v>
      </c>
      <c r="J25" s="302"/>
      <c r="K25" s="301"/>
      <c r="L25" s="302">
        <f t="shared" si="10"/>
        <v>7014</v>
      </c>
      <c r="M25" s="304">
        <f t="shared" si="11"/>
        <v>-0.051183347590533224</v>
      </c>
      <c r="N25" s="300">
        <v>19738</v>
      </c>
      <c r="O25" s="301">
        <v>19000</v>
      </c>
      <c r="P25" s="302">
        <v>4</v>
      </c>
      <c r="Q25" s="301"/>
      <c r="R25" s="302">
        <f t="shared" si="12"/>
        <v>38742</v>
      </c>
      <c r="S25" s="303">
        <f t="shared" si="13"/>
        <v>0.00552648144922711</v>
      </c>
      <c r="T25" s="300">
        <v>18961</v>
      </c>
      <c r="U25" s="301">
        <v>18106</v>
      </c>
      <c r="V25" s="302">
        <v>210</v>
      </c>
      <c r="W25" s="301">
        <v>240</v>
      </c>
      <c r="X25" s="302">
        <f t="shared" si="14"/>
        <v>37517</v>
      </c>
      <c r="Y25" s="305">
        <f t="shared" si="15"/>
        <v>0.03265186448809865</v>
      </c>
    </row>
    <row r="26" spans="1:25" ht="19.5" customHeight="1">
      <c r="A26" s="299" t="s">
        <v>293</v>
      </c>
      <c r="B26" s="300">
        <v>3148</v>
      </c>
      <c r="C26" s="301">
        <v>3222</v>
      </c>
      <c r="D26" s="302">
        <v>0</v>
      </c>
      <c r="E26" s="301">
        <v>0</v>
      </c>
      <c r="F26" s="302">
        <f t="shared" si="8"/>
        <v>6370</v>
      </c>
      <c r="G26" s="303">
        <f t="shared" si="9"/>
        <v>0.0057178556874262826</v>
      </c>
      <c r="H26" s="300">
        <v>2950</v>
      </c>
      <c r="I26" s="301">
        <v>2972</v>
      </c>
      <c r="J26" s="302"/>
      <c r="K26" s="301"/>
      <c r="L26" s="302">
        <f t="shared" si="10"/>
        <v>5922</v>
      </c>
      <c r="M26" s="304">
        <f t="shared" si="11"/>
        <v>0.0756501182033098</v>
      </c>
      <c r="N26" s="300">
        <v>18729</v>
      </c>
      <c r="O26" s="301">
        <v>18518</v>
      </c>
      <c r="P26" s="302"/>
      <c r="Q26" s="301">
        <v>0</v>
      </c>
      <c r="R26" s="302">
        <f t="shared" si="12"/>
        <v>37247</v>
      </c>
      <c r="S26" s="303">
        <f t="shared" si="13"/>
        <v>0.005313222201728413</v>
      </c>
      <c r="T26" s="300">
        <v>18316</v>
      </c>
      <c r="U26" s="301">
        <v>18244</v>
      </c>
      <c r="V26" s="302"/>
      <c r="W26" s="301"/>
      <c r="X26" s="302">
        <f t="shared" si="14"/>
        <v>36560</v>
      </c>
      <c r="Y26" s="305">
        <f t="shared" si="15"/>
        <v>0.01879102844638947</v>
      </c>
    </row>
    <row r="27" spans="1:25" ht="19.5" customHeight="1">
      <c r="A27" s="299" t="s">
        <v>294</v>
      </c>
      <c r="B27" s="300">
        <v>2550</v>
      </c>
      <c r="C27" s="301">
        <v>2773</v>
      </c>
      <c r="D27" s="302">
        <v>0</v>
      </c>
      <c r="E27" s="301">
        <v>0</v>
      </c>
      <c r="F27" s="302">
        <f t="shared" si="0"/>
        <v>5323</v>
      </c>
      <c r="G27" s="303">
        <f t="shared" si="1"/>
        <v>0.004778044870356374</v>
      </c>
      <c r="H27" s="300">
        <v>2363</v>
      </c>
      <c r="I27" s="301">
        <v>2747</v>
      </c>
      <c r="J27" s="302"/>
      <c r="K27" s="301"/>
      <c r="L27" s="302">
        <f t="shared" si="2"/>
        <v>5110</v>
      </c>
      <c r="M27" s="304">
        <f t="shared" si="3"/>
        <v>0.04168297455968695</v>
      </c>
      <c r="N27" s="300">
        <v>14262</v>
      </c>
      <c r="O27" s="301">
        <v>14232</v>
      </c>
      <c r="P27" s="302">
        <v>5</v>
      </c>
      <c r="Q27" s="301"/>
      <c r="R27" s="302">
        <f t="shared" si="4"/>
        <v>28499</v>
      </c>
      <c r="S27" s="303">
        <f t="shared" si="5"/>
        <v>0.00406533464512734</v>
      </c>
      <c r="T27" s="300">
        <v>15355</v>
      </c>
      <c r="U27" s="301">
        <v>15148</v>
      </c>
      <c r="V27" s="302"/>
      <c r="W27" s="301">
        <v>43</v>
      </c>
      <c r="X27" s="302">
        <f t="shared" si="6"/>
        <v>30546</v>
      </c>
      <c r="Y27" s="305">
        <f t="shared" si="7"/>
        <v>-0.06701368427944743</v>
      </c>
    </row>
    <row r="28" spans="1:25" ht="19.5" customHeight="1">
      <c r="A28" s="299" t="s">
        <v>295</v>
      </c>
      <c r="B28" s="300">
        <v>2498</v>
      </c>
      <c r="C28" s="301">
        <v>2678</v>
      </c>
      <c r="D28" s="302">
        <v>0</v>
      </c>
      <c r="E28" s="301">
        <v>0</v>
      </c>
      <c r="F28" s="302">
        <f t="shared" si="0"/>
        <v>5176</v>
      </c>
      <c r="G28" s="303">
        <f t="shared" si="1"/>
        <v>0.00464609435449269</v>
      </c>
      <c r="H28" s="300">
        <v>4179</v>
      </c>
      <c r="I28" s="301">
        <v>4950</v>
      </c>
      <c r="J28" s="302"/>
      <c r="K28" s="301"/>
      <c r="L28" s="302">
        <f t="shared" si="2"/>
        <v>9129</v>
      </c>
      <c r="M28" s="304">
        <f t="shared" si="3"/>
        <v>-0.43301566436630523</v>
      </c>
      <c r="N28" s="300">
        <v>20642</v>
      </c>
      <c r="O28" s="301">
        <v>21022</v>
      </c>
      <c r="P28" s="302">
        <v>6</v>
      </c>
      <c r="Q28" s="301"/>
      <c r="R28" s="302">
        <f t="shared" si="4"/>
        <v>41670</v>
      </c>
      <c r="S28" s="303">
        <f t="shared" si="5"/>
        <v>0.005944155748007167</v>
      </c>
      <c r="T28" s="300">
        <v>23476</v>
      </c>
      <c r="U28" s="301">
        <v>22754</v>
      </c>
      <c r="V28" s="302">
        <v>1</v>
      </c>
      <c r="W28" s="301">
        <v>4</v>
      </c>
      <c r="X28" s="302">
        <f t="shared" si="6"/>
        <v>46235</v>
      </c>
      <c r="Y28" s="305">
        <f t="shared" si="7"/>
        <v>-0.09873472477560286</v>
      </c>
    </row>
    <row r="29" spans="1:25" ht="19.5" customHeight="1">
      <c r="A29" s="299" t="s">
        <v>296</v>
      </c>
      <c r="B29" s="300">
        <v>2421</v>
      </c>
      <c r="C29" s="301">
        <v>2020</v>
      </c>
      <c r="D29" s="302">
        <v>0</v>
      </c>
      <c r="E29" s="301">
        <v>0</v>
      </c>
      <c r="F29" s="302">
        <f t="shared" si="0"/>
        <v>4441</v>
      </c>
      <c r="G29" s="303">
        <f t="shared" si="1"/>
        <v>0.003986341775174274</v>
      </c>
      <c r="H29" s="300">
        <v>1435</v>
      </c>
      <c r="I29" s="301">
        <v>2124</v>
      </c>
      <c r="J29" s="302"/>
      <c r="K29" s="301"/>
      <c r="L29" s="302">
        <f t="shared" si="2"/>
        <v>3559</v>
      </c>
      <c r="M29" s="304">
        <f t="shared" si="3"/>
        <v>0.24782242202865978</v>
      </c>
      <c r="N29" s="300">
        <v>12163</v>
      </c>
      <c r="O29" s="301">
        <v>12861</v>
      </c>
      <c r="P29" s="302"/>
      <c r="Q29" s="301"/>
      <c r="R29" s="302">
        <f t="shared" si="4"/>
        <v>25024</v>
      </c>
      <c r="S29" s="303">
        <f t="shared" si="5"/>
        <v>0.003569631711978194</v>
      </c>
      <c r="T29" s="300">
        <v>13371</v>
      </c>
      <c r="U29" s="301">
        <v>9723</v>
      </c>
      <c r="V29" s="302"/>
      <c r="W29" s="301"/>
      <c r="X29" s="302">
        <f t="shared" si="6"/>
        <v>23094</v>
      </c>
      <c r="Y29" s="305">
        <f t="shared" si="7"/>
        <v>0.08357149043041479</v>
      </c>
    </row>
    <row r="30" spans="1:25" ht="19.5" customHeight="1">
      <c r="A30" s="299" t="s">
        <v>297</v>
      </c>
      <c r="B30" s="300">
        <v>1439</v>
      </c>
      <c r="C30" s="301">
        <v>1433</v>
      </c>
      <c r="D30" s="302">
        <v>0</v>
      </c>
      <c r="E30" s="301">
        <v>0</v>
      </c>
      <c r="F30" s="302">
        <f t="shared" si="0"/>
        <v>2872</v>
      </c>
      <c r="G30" s="303">
        <f t="shared" si="1"/>
        <v>0.002577971983404754</v>
      </c>
      <c r="H30" s="300">
        <v>701</v>
      </c>
      <c r="I30" s="301">
        <v>528</v>
      </c>
      <c r="J30" s="302"/>
      <c r="K30" s="301"/>
      <c r="L30" s="302">
        <f t="shared" si="2"/>
        <v>1229</v>
      </c>
      <c r="M30" s="304">
        <f t="shared" si="3"/>
        <v>1.3368592351505288</v>
      </c>
      <c r="N30" s="300">
        <v>6341</v>
      </c>
      <c r="O30" s="301">
        <v>3854</v>
      </c>
      <c r="P30" s="302"/>
      <c r="Q30" s="301"/>
      <c r="R30" s="302">
        <f t="shared" si="4"/>
        <v>10195</v>
      </c>
      <c r="S30" s="303">
        <f t="shared" si="5"/>
        <v>0.001454299684447638</v>
      </c>
      <c r="T30" s="300">
        <v>3919</v>
      </c>
      <c r="U30" s="301">
        <v>2425</v>
      </c>
      <c r="V30" s="302"/>
      <c r="W30" s="301"/>
      <c r="X30" s="302">
        <f t="shared" si="6"/>
        <v>6344</v>
      </c>
      <c r="Y30" s="305">
        <f t="shared" si="7"/>
        <v>0.6070302648171502</v>
      </c>
    </row>
    <row r="31" spans="1:25" ht="19.5" customHeight="1">
      <c r="A31" s="299" t="s">
        <v>298</v>
      </c>
      <c r="B31" s="300">
        <v>1308</v>
      </c>
      <c r="C31" s="301">
        <v>1264</v>
      </c>
      <c r="D31" s="302">
        <v>0</v>
      </c>
      <c r="E31" s="301">
        <v>0</v>
      </c>
      <c r="F31" s="302">
        <f t="shared" si="0"/>
        <v>2572</v>
      </c>
      <c r="G31" s="303">
        <f t="shared" si="1"/>
        <v>0.0023086852163360125</v>
      </c>
      <c r="H31" s="300">
        <v>1133</v>
      </c>
      <c r="I31" s="301">
        <v>1308</v>
      </c>
      <c r="J31" s="302"/>
      <c r="K31" s="301"/>
      <c r="L31" s="302">
        <f t="shared" si="2"/>
        <v>2441</v>
      </c>
      <c r="M31" s="304">
        <f t="shared" si="3"/>
        <v>0.05366653011061051</v>
      </c>
      <c r="N31" s="300">
        <v>6066</v>
      </c>
      <c r="O31" s="301">
        <v>5803</v>
      </c>
      <c r="P31" s="302"/>
      <c r="Q31" s="301"/>
      <c r="R31" s="302">
        <f t="shared" si="4"/>
        <v>11869</v>
      </c>
      <c r="S31" s="303">
        <f t="shared" si="5"/>
        <v>0.0016930929823157444</v>
      </c>
      <c r="T31" s="300">
        <v>7037</v>
      </c>
      <c r="U31" s="301">
        <v>7594</v>
      </c>
      <c r="V31" s="302"/>
      <c r="W31" s="301"/>
      <c r="X31" s="302">
        <f t="shared" si="6"/>
        <v>14631</v>
      </c>
      <c r="Y31" s="305">
        <f t="shared" si="7"/>
        <v>-0.18877725377622856</v>
      </c>
    </row>
    <row r="32" spans="1:25" ht="19.5" customHeight="1">
      <c r="A32" s="299" t="s">
        <v>299</v>
      </c>
      <c r="B32" s="300">
        <v>1133</v>
      </c>
      <c r="C32" s="301">
        <v>1197</v>
      </c>
      <c r="D32" s="302">
        <v>0</v>
      </c>
      <c r="E32" s="301">
        <v>0</v>
      </c>
      <c r="F32" s="302">
        <f t="shared" si="0"/>
        <v>2330</v>
      </c>
      <c r="G32" s="303">
        <f t="shared" si="1"/>
        <v>0.0020914605575672275</v>
      </c>
      <c r="H32" s="300">
        <v>1307</v>
      </c>
      <c r="I32" s="301">
        <v>1714</v>
      </c>
      <c r="J32" s="302">
        <v>7</v>
      </c>
      <c r="K32" s="301">
        <v>0</v>
      </c>
      <c r="L32" s="302">
        <f t="shared" si="2"/>
        <v>3028</v>
      </c>
      <c r="M32" s="304">
        <f t="shared" si="3"/>
        <v>-0.23051519154557465</v>
      </c>
      <c r="N32" s="300">
        <v>9354</v>
      </c>
      <c r="O32" s="301">
        <v>7632</v>
      </c>
      <c r="P32" s="302">
        <v>41</v>
      </c>
      <c r="Q32" s="301">
        <v>0</v>
      </c>
      <c r="R32" s="302">
        <f t="shared" si="4"/>
        <v>17027</v>
      </c>
      <c r="S32" s="303">
        <f t="shared" si="5"/>
        <v>0.0024288730482677715</v>
      </c>
      <c r="T32" s="300">
        <v>8789</v>
      </c>
      <c r="U32" s="301">
        <v>7653</v>
      </c>
      <c r="V32" s="302">
        <v>33</v>
      </c>
      <c r="W32" s="301">
        <v>22</v>
      </c>
      <c r="X32" s="302">
        <f t="shared" si="6"/>
        <v>16497</v>
      </c>
      <c r="Y32" s="305">
        <f t="shared" si="7"/>
        <v>0.032127053403649075</v>
      </c>
    </row>
    <row r="33" spans="1:25" ht="19.5" customHeight="1">
      <c r="A33" s="299" t="s">
        <v>300</v>
      </c>
      <c r="B33" s="300">
        <v>777</v>
      </c>
      <c r="C33" s="301">
        <v>1001</v>
      </c>
      <c r="D33" s="302">
        <v>0</v>
      </c>
      <c r="E33" s="301">
        <v>0</v>
      </c>
      <c r="F33" s="302">
        <f t="shared" si="0"/>
        <v>1778</v>
      </c>
      <c r="G33" s="303">
        <f t="shared" si="1"/>
        <v>0.0015959729061607426</v>
      </c>
      <c r="H33" s="300">
        <v>1020</v>
      </c>
      <c r="I33" s="301">
        <v>926</v>
      </c>
      <c r="J33" s="302"/>
      <c r="K33" s="301"/>
      <c r="L33" s="302">
        <f t="shared" si="2"/>
        <v>1946</v>
      </c>
      <c r="M33" s="304">
        <f t="shared" si="3"/>
        <v>-0.08633093525179858</v>
      </c>
      <c r="N33" s="300">
        <v>6119</v>
      </c>
      <c r="O33" s="301">
        <v>5828</v>
      </c>
      <c r="P33" s="302"/>
      <c r="Q33" s="301"/>
      <c r="R33" s="302">
        <f t="shared" si="4"/>
        <v>11947</v>
      </c>
      <c r="S33" s="303">
        <f t="shared" si="5"/>
        <v>0.001704219551750459</v>
      </c>
      <c r="T33" s="300">
        <v>7404</v>
      </c>
      <c r="U33" s="301">
        <v>6630</v>
      </c>
      <c r="V33" s="302"/>
      <c r="W33" s="301"/>
      <c r="X33" s="302">
        <f t="shared" si="6"/>
        <v>14034</v>
      </c>
      <c r="Y33" s="305">
        <f t="shared" si="7"/>
        <v>-0.14871027504631606</v>
      </c>
    </row>
    <row r="34" spans="1:25" ht="19.5" customHeight="1" thickBot="1">
      <c r="A34" s="299" t="s">
        <v>277</v>
      </c>
      <c r="B34" s="300">
        <v>33195</v>
      </c>
      <c r="C34" s="301">
        <v>36886</v>
      </c>
      <c r="D34" s="302">
        <v>5</v>
      </c>
      <c r="E34" s="301">
        <v>280</v>
      </c>
      <c r="F34" s="302">
        <f t="shared" si="0"/>
        <v>70366</v>
      </c>
      <c r="G34" s="303">
        <f t="shared" si="1"/>
        <v>0.06316210883853027</v>
      </c>
      <c r="H34" s="300">
        <v>32467</v>
      </c>
      <c r="I34" s="301">
        <v>36927</v>
      </c>
      <c r="J34" s="302">
        <v>10</v>
      </c>
      <c r="K34" s="301">
        <v>0</v>
      </c>
      <c r="L34" s="302">
        <f t="shared" si="2"/>
        <v>69404</v>
      </c>
      <c r="M34" s="304">
        <f t="shared" si="3"/>
        <v>0.013860872572186045</v>
      </c>
      <c r="N34" s="300">
        <v>205642</v>
      </c>
      <c r="O34" s="301">
        <v>200608</v>
      </c>
      <c r="P34" s="302">
        <v>172</v>
      </c>
      <c r="Q34" s="301">
        <v>476</v>
      </c>
      <c r="R34" s="302">
        <f t="shared" si="4"/>
        <v>406898</v>
      </c>
      <c r="S34" s="303">
        <f t="shared" si="5"/>
        <v>0.058043318587775866</v>
      </c>
      <c r="T34" s="300">
        <v>195788</v>
      </c>
      <c r="U34" s="301">
        <v>190173</v>
      </c>
      <c r="V34" s="302">
        <v>4471</v>
      </c>
      <c r="W34" s="301">
        <v>138</v>
      </c>
      <c r="X34" s="302">
        <f t="shared" si="6"/>
        <v>390570</v>
      </c>
      <c r="Y34" s="305">
        <f t="shared" si="7"/>
        <v>0.04180556622372422</v>
      </c>
    </row>
    <row r="35" spans="1:25" s="119" customFormat="1" ht="19.5" customHeight="1">
      <c r="A35" s="126" t="s">
        <v>55</v>
      </c>
      <c r="B35" s="123">
        <f>SUM(B36:B53)</f>
        <v>124407</v>
      </c>
      <c r="C35" s="122">
        <f>SUM(C36:C53)</f>
        <v>144109</v>
      </c>
      <c r="D35" s="121">
        <f>SUM(D36:D53)</f>
        <v>309</v>
      </c>
      <c r="E35" s="122">
        <f>SUM(E36:E53)</f>
        <v>614</v>
      </c>
      <c r="F35" s="121">
        <f t="shared" si="0"/>
        <v>269439</v>
      </c>
      <c r="G35" s="124">
        <f t="shared" si="1"/>
        <v>0.241854524107449</v>
      </c>
      <c r="H35" s="123">
        <f>SUM(H36:H53)</f>
        <v>119072</v>
      </c>
      <c r="I35" s="122">
        <f>SUM(I36:I53)</f>
        <v>136954</v>
      </c>
      <c r="J35" s="121">
        <f>SUM(J36:J53)</f>
        <v>846</v>
      </c>
      <c r="K35" s="122">
        <f>SUM(K36:K53)</f>
        <v>744</v>
      </c>
      <c r="L35" s="121">
        <f t="shared" si="2"/>
        <v>257616</v>
      </c>
      <c r="M35" s="125">
        <f t="shared" si="3"/>
        <v>0.045893888578349085</v>
      </c>
      <c r="N35" s="123">
        <f>SUM(N36:N53)</f>
        <v>888173</v>
      </c>
      <c r="O35" s="122">
        <f>SUM(O36:O53)</f>
        <v>892391</v>
      </c>
      <c r="P35" s="121">
        <f>SUM(P36:P53)</f>
        <v>2587</v>
      </c>
      <c r="Q35" s="122">
        <f>SUM(Q36:Q53)</f>
        <v>3140</v>
      </c>
      <c r="R35" s="121">
        <f t="shared" si="4"/>
        <v>1786291</v>
      </c>
      <c r="S35" s="124">
        <f t="shared" si="5"/>
        <v>0.2548114210526391</v>
      </c>
      <c r="T35" s="123">
        <f>SUM(T36:T53)</f>
        <v>834427</v>
      </c>
      <c r="U35" s="122">
        <f>SUM(U36:U53)</f>
        <v>835711</v>
      </c>
      <c r="V35" s="121">
        <f>SUM(V36:V53)</f>
        <v>5288</v>
      </c>
      <c r="W35" s="122">
        <f>SUM(W36:W53)</f>
        <v>4203</v>
      </c>
      <c r="X35" s="121">
        <f t="shared" si="6"/>
        <v>1679629</v>
      </c>
      <c r="Y35" s="120">
        <f t="shared" si="7"/>
        <v>0.06350330936176984</v>
      </c>
    </row>
    <row r="36" spans="1:25" ht="19.5" customHeight="1">
      <c r="A36" s="292" t="s">
        <v>301</v>
      </c>
      <c r="B36" s="293">
        <v>19850</v>
      </c>
      <c r="C36" s="294">
        <v>20913</v>
      </c>
      <c r="D36" s="295">
        <v>24</v>
      </c>
      <c r="E36" s="294">
        <v>25</v>
      </c>
      <c r="F36" s="295">
        <f t="shared" si="0"/>
        <v>40812</v>
      </c>
      <c r="G36" s="296">
        <f t="shared" si="1"/>
        <v>0.03663377179203162</v>
      </c>
      <c r="H36" s="293">
        <v>18805</v>
      </c>
      <c r="I36" s="294">
        <v>21785</v>
      </c>
      <c r="J36" s="295"/>
      <c r="K36" s="294"/>
      <c r="L36" s="295">
        <f t="shared" si="2"/>
        <v>40590</v>
      </c>
      <c r="M36" s="297">
        <f t="shared" si="3"/>
        <v>0.005469327420546843</v>
      </c>
      <c r="N36" s="293">
        <v>141067</v>
      </c>
      <c r="O36" s="294">
        <v>128200</v>
      </c>
      <c r="P36" s="295">
        <v>83</v>
      </c>
      <c r="Q36" s="294">
        <v>34</v>
      </c>
      <c r="R36" s="295">
        <f t="shared" si="4"/>
        <v>269384</v>
      </c>
      <c r="S36" s="296">
        <f t="shared" si="5"/>
        <v>0.03842717667437395</v>
      </c>
      <c r="T36" s="313">
        <v>139077</v>
      </c>
      <c r="U36" s="294">
        <v>139254</v>
      </c>
      <c r="V36" s="295">
        <v>142</v>
      </c>
      <c r="W36" s="294">
        <v>100</v>
      </c>
      <c r="X36" s="295">
        <f t="shared" si="6"/>
        <v>278573</v>
      </c>
      <c r="Y36" s="298">
        <f t="shared" si="7"/>
        <v>-0.0329859677714639</v>
      </c>
    </row>
    <row r="37" spans="1:25" ht="19.5" customHeight="1">
      <c r="A37" s="299" t="s">
        <v>302</v>
      </c>
      <c r="B37" s="300">
        <v>17508</v>
      </c>
      <c r="C37" s="301">
        <v>18716</v>
      </c>
      <c r="D37" s="302">
        <v>0</v>
      </c>
      <c r="E37" s="301">
        <v>0</v>
      </c>
      <c r="F37" s="302">
        <f t="shared" si="0"/>
        <v>36224</v>
      </c>
      <c r="G37" s="303">
        <f t="shared" si="1"/>
        <v>0.03251547950099367</v>
      </c>
      <c r="H37" s="300">
        <v>17719</v>
      </c>
      <c r="I37" s="301">
        <v>19417</v>
      </c>
      <c r="J37" s="302"/>
      <c r="K37" s="301"/>
      <c r="L37" s="302">
        <f t="shared" si="2"/>
        <v>37136</v>
      </c>
      <c r="M37" s="304">
        <f t="shared" si="3"/>
        <v>-0.024558380008616987</v>
      </c>
      <c r="N37" s="300">
        <v>114640</v>
      </c>
      <c r="O37" s="301">
        <v>111346</v>
      </c>
      <c r="P37" s="302">
        <v>87</v>
      </c>
      <c r="Q37" s="301">
        <v>189</v>
      </c>
      <c r="R37" s="302">
        <f t="shared" si="4"/>
        <v>226262</v>
      </c>
      <c r="S37" s="303">
        <f t="shared" si="5"/>
        <v>0.03227589555688979</v>
      </c>
      <c r="T37" s="314">
        <v>111984</v>
      </c>
      <c r="U37" s="301">
        <v>108219</v>
      </c>
      <c r="V37" s="302">
        <v>3</v>
      </c>
      <c r="W37" s="301">
        <v>3</v>
      </c>
      <c r="X37" s="302">
        <f t="shared" si="6"/>
        <v>220209</v>
      </c>
      <c r="Y37" s="305">
        <f t="shared" si="7"/>
        <v>0.027487523216580545</v>
      </c>
    </row>
    <row r="38" spans="1:25" ht="19.5" customHeight="1">
      <c r="A38" s="299" t="s">
        <v>303</v>
      </c>
      <c r="B38" s="300">
        <v>13872</v>
      </c>
      <c r="C38" s="301">
        <v>16607</v>
      </c>
      <c r="D38" s="302">
        <v>29</v>
      </c>
      <c r="E38" s="301">
        <v>32</v>
      </c>
      <c r="F38" s="302">
        <f t="shared" si="0"/>
        <v>30540</v>
      </c>
      <c r="G38" s="303">
        <f t="shared" si="1"/>
        <v>0.027413392887597907</v>
      </c>
      <c r="H38" s="300">
        <v>15080</v>
      </c>
      <c r="I38" s="301">
        <v>14992</v>
      </c>
      <c r="J38" s="302">
        <v>0</v>
      </c>
      <c r="K38" s="301">
        <v>0</v>
      </c>
      <c r="L38" s="302">
        <f t="shared" si="2"/>
        <v>30072</v>
      </c>
      <c r="M38" s="304">
        <f t="shared" si="3"/>
        <v>0.015562649640861848</v>
      </c>
      <c r="N38" s="300">
        <v>101984</v>
      </c>
      <c r="O38" s="301">
        <v>105794</v>
      </c>
      <c r="P38" s="302">
        <v>90</v>
      </c>
      <c r="Q38" s="301">
        <v>97</v>
      </c>
      <c r="R38" s="302">
        <f t="shared" si="4"/>
        <v>207965</v>
      </c>
      <c r="S38" s="303">
        <f t="shared" si="5"/>
        <v>0.029665859134492694</v>
      </c>
      <c r="T38" s="314">
        <v>103724</v>
      </c>
      <c r="U38" s="301">
        <v>96220</v>
      </c>
      <c r="V38" s="302">
        <v>0</v>
      </c>
      <c r="W38" s="301">
        <v>0</v>
      </c>
      <c r="X38" s="302">
        <f t="shared" si="6"/>
        <v>199944</v>
      </c>
      <c r="Y38" s="305">
        <f t="shared" si="7"/>
        <v>0.04011623254511254</v>
      </c>
    </row>
    <row r="39" spans="1:25" ht="19.5" customHeight="1">
      <c r="A39" s="299" t="s">
        <v>304</v>
      </c>
      <c r="B39" s="300">
        <v>12101</v>
      </c>
      <c r="C39" s="301">
        <v>12721</v>
      </c>
      <c r="D39" s="302">
        <v>0</v>
      </c>
      <c r="E39" s="301">
        <v>0</v>
      </c>
      <c r="F39" s="302">
        <f t="shared" si="0"/>
        <v>24822</v>
      </c>
      <c r="G39" s="303">
        <f t="shared" si="1"/>
        <v>0.02228078710726769</v>
      </c>
      <c r="H39" s="300">
        <v>9578</v>
      </c>
      <c r="I39" s="301">
        <v>11504</v>
      </c>
      <c r="J39" s="302"/>
      <c r="K39" s="301">
        <v>0</v>
      </c>
      <c r="L39" s="302">
        <f t="shared" si="2"/>
        <v>21082</v>
      </c>
      <c r="M39" s="304">
        <f t="shared" si="3"/>
        <v>0.17740252347974583</v>
      </c>
      <c r="N39" s="300">
        <v>87765</v>
      </c>
      <c r="O39" s="301">
        <v>91098</v>
      </c>
      <c r="P39" s="302">
        <v>171</v>
      </c>
      <c r="Q39" s="301">
        <v>168</v>
      </c>
      <c r="R39" s="302">
        <f t="shared" si="4"/>
        <v>179202</v>
      </c>
      <c r="S39" s="303">
        <f t="shared" si="5"/>
        <v>0.025562865331278627</v>
      </c>
      <c r="T39" s="314">
        <v>80635</v>
      </c>
      <c r="U39" s="301">
        <v>78459</v>
      </c>
      <c r="V39" s="302">
        <v>1</v>
      </c>
      <c r="W39" s="301">
        <v>0</v>
      </c>
      <c r="X39" s="302">
        <f t="shared" si="6"/>
        <v>159095</v>
      </c>
      <c r="Y39" s="305">
        <f t="shared" si="7"/>
        <v>0.12638360727866993</v>
      </c>
    </row>
    <row r="40" spans="1:25" ht="19.5" customHeight="1">
      <c r="A40" s="299" t="s">
        <v>305</v>
      </c>
      <c r="B40" s="300">
        <v>9646</v>
      </c>
      <c r="C40" s="301">
        <v>10804</v>
      </c>
      <c r="D40" s="302">
        <v>0</v>
      </c>
      <c r="E40" s="301">
        <v>0</v>
      </c>
      <c r="F40" s="302">
        <f t="shared" si="0"/>
        <v>20450</v>
      </c>
      <c r="G40" s="303">
        <f t="shared" si="1"/>
        <v>0.018356381288519227</v>
      </c>
      <c r="H40" s="300">
        <v>8977</v>
      </c>
      <c r="I40" s="301">
        <v>10245</v>
      </c>
      <c r="J40" s="302"/>
      <c r="K40" s="301">
        <v>0</v>
      </c>
      <c r="L40" s="302">
        <f t="shared" si="2"/>
        <v>19222</v>
      </c>
      <c r="M40" s="304">
        <f t="shared" si="3"/>
        <v>0.06388513162001863</v>
      </c>
      <c r="N40" s="300">
        <v>64602</v>
      </c>
      <c r="O40" s="301">
        <v>64777</v>
      </c>
      <c r="P40" s="302"/>
      <c r="Q40" s="301">
        <v>68</v>
      </c>
      <c r="R40" s="302">
        <f t="shared" si="4"/>
        <v>129447</v>
      </c>
      <c r="S40" s="303">
        <f t="shared" si="5"/>
        <v>0.018465397866865463</v>
      </c>
      <c r="T40" s="314">
        <v>65152</v>
      </c>
      <c r="U40" s="301">
        <v>65473</v>
      </c>
      <c r="V40" s="302">
        <v>316</v>
      </c>
      <c r="W40" s="301">
        <v>462</v>
      </c>
      <c r="X40" s="302">
        <f t="shared" si="6"/>
        <v>131403</v>
      </c>
      <c r="Y40" s="305">
        <f t="shared" si="7"/>
        <v>-0.01488550489714846</v>
      </c>
    </row>
    <row r="41" spans="1:25" ht="19.5" customHeight="1">
      <c r="A41" s="299" t="s">
        <v>306</v>
      </c>
      <c r="B41" s="300">
        <v>8927</v>
      </c>
      <c r="C41" s="301">
        <v>10316</v>
      </c>
      <c r="D41" s="302">
        <v>0</v>
      </c>
      <c r="E41" s="301">
        <v>0</v>
      </c>
      <c r="F41" s="302">
        <f t="shared" si="0"/>
        <v>19243</v>
      </c>
      <c r="G41" s="303">
        <f t="shared" si="1"/>
        <v>0.017272950862345992</v>
      </c>
      <c r="H41" s="300">
        <v>7257</v>
      </c>
      <c r="I41" s="301">
        <v>7979</v>
      </c>
      <c r="J41" s="302"/>
      <c r="K41" s="301"/>
      <c r="L41" s="302">
        <f t="shared" si="2"/>
        <v>15236</v>
      </c>
      <c r="M41" s="304">
        <f t="shared" si="3"/>
        <v>0.26299553688632193</v>
      </c>
      <c r="N41" s="300">
        <v>65129</v>
      </c>
      <c r="O41" s="301">
        <v>67804</v>
      </c>
      <c r="P41" s="302">
        <v>15</v>
      </c>
      <c r="Q41" s="301">
        <v>14</v>
      </c>
      <c r="R41" s="302">
        <f t="shared" si="4"/>
        <v>132962</v>
      </c>
      <c r="S41" s="303">
        <f t="shared" si="5"/>
        <v>0.01896680673305805</v>
      </c>
      <c r="T41" s="314">
        <v>55111</v>
      </c>
      <c r="U41" s="301">
        <v>57628</v>
      </c>
      <c r="V41" s="302">
        <v>8</v>
      </c>
      <c r="W41" s="301">
        <v>1</v>
      </c>
      <c r="X41" s="302">
        <f t="shared" si="6"/>
        <v>112748</v>
      </c>
      <c r="Y41" s="305">
        <f t="shared" si="7"/>
        <v>0.17928477667009624</v>
      </c>
    </row>
    <row r="42" spans="1:25" ht="19.5" customHeight="1">
      <c r="A42" s="299" t="s">
        <v>307</v>
      </c>
      <c r="B42" s="300">
        <v>3868</v>
      </c>
      <c r="C42" s="301">
        <v>8476</v>
      </c>
      <c r="D42" s="302">
        <v>4</v>
      </c>
      <c r="E42" s="301">
        <v>5</v>
      </c>
      <c r="F42" s="302">
        <f>SUM(B42:E42)</f>
        <v>12353</v>
      </c>
      <c r="G42" s="303">
        <f>F42/$F$9</f>
        <v>0.01108833144533389</v>
      </c>
      <c r="H42" s="300">
        <v>6124</v>
      </c>
      <c r="I42" s="301">
        <v>10201</v>
      </c>
      <c r="J42" s="302">
        <v>4</v>
      </c>
      <c r="K42" s="301"/>
      <c r="L42" s="302">
        <f>SUM(H42:K42)</f>
        <v>16329</v>
      </c>
      <c r="M42" s="304">
        <f>IF(ISERROR(F42/L42-1),"         /0",(F42/L42-1))</f>
        <v>-0.24349317165778672</v>
      </c>
      <c r="N42" s="300">
        <v>34631</v>
      </c>
      <c r="O42" s="301">
        <v>45516</v>
      </c>
      <c r="P42" s="302">
        <v>41</v>
      </c>
      <c r="Q42" s="301">
        <v>39</v>
      </c>
      <c r="R42" s="302">
        <f>SUM(N42:Q42)</f>
        <v>80227</v>
      </c>
      <c r="S42" s="303">
        <f>R42/$R$9</f>
        <v>0.011444247256908352</v>
      </c>
      <c r="T42" s="314">
        <v>48014</v>
      </c>
      <c r="U42" s="301">
        <v>56539</v>
      </c>
      <c r="V42" s="302">
        <v>272</v>
      </c>
      <c r="W42" s="301">
        <v>90</v>
      </c>
      <c r="X42" s="302">
        <f>SUM(T42:W42)</f>
        <v>104915</v>
      </c>
      <c r="Y42" s="305">
        <f>IF(ISERROR(R42/X42-1),"         /0",(R42/X42-1))</f>
        <v>-0.2353143020540438</v>
      </c>
    </row>
    <row r="43" spans="1:25" ht="19.5" customHeight="1">
      <c r="A43" s="299" t="s">
        <v>308</v>
      </c>
      <c r="B43" s="300">
        <v>4271</v>
      </c>
      <c r="C43" s="301">
        <v>3999</v>
      </c>
      <c r="D43" s="302">
        <v>0</v>
      </c>
      <c r="E43" s="301">
        <v>31</v>
      </c>
      <c r="F43" s="302">
        <f>SUM(B43:E43)</f>
        <v>8301</v>
      </c>
      <c r="G43" s="303">
        <f>F43/$F$9</f>
        <v>0.007451164844792084</v>
      </c>
      <c r="H43" s="300">
        <v>1516</v>
      </c>
      <c r="I43" s="301">
        <v>1635</v>
      </c>
      <c r="J43" s="302"/>
      <c r="K43" s="301"/>
      <c r="L43" s="302">
        <f>SUM(H43:K43)</f>
        <v>3151</v>
      </c>
      <c r="M43" s="304">
        <f>IF(ISERROR(F43/L43-1),"         /0",(F43/L43-1))</f>
        <v>1.6344017772135828</v>
      </c>
      <c r="N43" s="300">
        <v>28301</v>
      </c>
      <c r="O43" s="301">
        <v>26203</v>
      </c>
      <c r="P43" s="302">
        <v>2</v>
      </c>
      <c r="Q43" s="301">
        <v>31</v>
      </c>
      <c r="R43" s="302">
        <f>SUM(N43:Q43)</f>
        <v>54537</v>
      </c>
      <c r="S43" s="303">
        <f>R43/$R$9</f>
        <v>0.007779611759756825</v>
      </c>
      <c r="T43" s="314">
        <v>5237</v>
      </c>
      <c r="U43" s="301">
        <v>4565</v>
      </c>
      <c r="V43" s="302">
        <v>52</v>
      </c>
      <c r="W43" s="301"/>
      <c r="X43" s="302">
        <f>SUM(T43:W43)</f>
        <v>9854</v>
      </c>
      <c r="Y43" s="305">
        <f>IF(ISERROR(R43/X43-1),"         /0",(R43/X43-1))</f>
        <v>4.534503754820378</v>
      </c>
    </row>
    <row r="44" spans="1:25" ht="19.5" customHeight="1">
      <c r="A44" s="299" t="s">
        <v>309</v>
      </c>
      <c r="B44" s="300">
        <v>2609</v>
      </c>
      <c r="C44" s="301">
        <v>3754</v>
      </c>
      <c r="D44" s="302">
        <v>0</v>
      </c>
      <c r="E44" s="301">
        <v>0</v>
      </c>
      <c r="F44" s="302">
        <f>SUM(B44:E44)</f>
        <v>6363</v>
      </c>
      <c r="G44" s="303">
        <f>F44/$F$9</f>
        <v>0.005711572329528012</v>
      </c>
      <c r="H44" s="300">
        <v>1912</v>
      </c>
      <c r="I44" s="301">
        <v>1982</v>
      </c>
      <c r="J44" s="302"/>
      <c r="K44" s="301"/>
      <c r="L44" s="302">
        <f>SUM(H44:K44)</f>
        <v>3894</v>
      </c>
      <c r="M44" s="304">
        <f>IF(ISERROR(F44/L44-1),"         /0",(F44/L44-1))</f>
        <v>0.6340523882896765</v>
      </c>
      <c r="N44" s="300">
        <v>16149</v>
      </c>
      <c r="O44" s="301">
        <v>20100</v>
      </c>
      <c r="P44" s="302">
        <v>52</v>
      </c>
      <c r="Q44" s="301">
        <v>25</v>
      </c>
      <c r="R44" s="302">
        <f>SUM(N44:Q44)</f>
        <v>36326</v>
      </c>
      <c r="S44" s="303">
        <f>R44/$R$9</f>
        <v>0.005181843093403128</v>
      </c>
      <c r="T44" s="314">
        <v>13155</v>
      </c>
      <c r="U44" s="301">
        <v>13967</v>
      </c>
      <c r="V44" s="302"/>
      <c r="W44" s="301">
        <v>0</v>
      </c>
      <c r="X44" s="302">
        <f>SUM(T44:W44)</f>
        <v>27122</v>
      </c>
      <c r="Y44" s="305">
        <f>IF(ISERROR(R44/X44-1),"         /0",(R44/X44-1))</f>
        <v>0.3393555047562864</v>
      </c>
    </row>
    <row r="45" spans="1:25" ht="19.5" customHeight="1">
      <c r="A45" s="299" t="s">
        <v>310</v>
      </c>
      <c r="B45" s="300">
        <v>2402</v>
      </c>
      <c r="C45" s="301">
        <v>3957</v>
      </c>
      <c r="D45" s="302">
        <v>0</v>
      </c>
      <c r="E45" s="301">
        <v>0</v>
      </c>
      <c r="F45" s="302">
        <f>SUM(B45:E45)</f>
        <v>6359</v>
      </c>
      <c r="G45" s="303">
        <f>F45/$F$9</f>
        <v>0.005707981839300429</v>
      </c>
      <c r="H45" s="300">
        <v>2513</v>
      </c>
      <c r="I45" s="301">
        <v>3356</v>
      </c>
      <c r="J45" s="302"/>
      <c r="K45" s="301"/>
      <c r="L45" s="302">
        <f>SUM(H45:K45)</f>
        <v>5869</v>
      </c>
      <c r="M45" s="304">
        <f>IF(ISERROR(F45/L45-1),"         /0",(F45/L45-1))</f>
        <v>0.0834895212131539</v>
      </c>
      <c r="N45" s="300">
        <v>17970</v>
      </c>
      <c r="O45" s="301">
        <v>19768</v>
      </c>
      <c r="P45" s="302">
        <v>1</v>
      </c>
      <c r="Q45" s="301">
        <v>1</v>
      </c>
      <c r="R45" s="302">
        <f>SUM(N45:Q45)</f>
        <v>37740</v>
      </c>
      <c r="S45" s="303">
        <f>R45/$R$9</f>
        <v>0.005383547826488853</v>
      </c>
      <c r="T45" s="314">
        <v>13395</v>
      </c>
      <c r="U45" s="301">
        <v>17176</v>
      </c>
      <c r="V45" s="302"/>
      <c r="W45" s="301"/>
      <c r="X45" s="302">
        <f>SUM(T45:W45)</f>
        <v>30571</v>
      </c>
      <c r="Y45" s="305">
        <f>IF(ISERROR(R45/X45-1),"         /0",(R45/X45-1))</f>
        <v>0.23450328742926296</v>
      </c>
    </row>
    <row r="46" spans="1:25" ht="19.5" customHeight="1">
      <c r="A46" s="299" t="s">
        <v>311</v>
      </c>
      <c r="B46" s="300">
        <v>1982</v>
      </c>
      <c r="C46" s="301">
        <v>2160</v>
      </c>
      <c r="D46" s="302">
        <v>1</v>
      </c>
      <c r="E46" s="301">
        <v>3</v>
      </c>
      <c r="F46" s="302">
        <f>SUM(B46:E46)</f>
        <v>4146</v>
      </c>
      <c r="G46" s="303">
        <f>F46/$F$9</f>
        <v>0.0037215431208900106</v>
      </c>
      <c r="H46" s="300">
        <v>2292</v>
      </c>
      <c r="I46" s="301">
        <v>2500</v>
      </c>
      <c r="J46" s="302"/>
      <c r="K46" s="301">
        <v>5</v>
      </c>
      <c r="L46" s="302">
        <f>SUM(H46:K46)</f>
        <v>4797</v>
      </c>
      <c r="M46" s="304">
        <f>IF(ISERROR(F46/L46-1),"         /0",(F46/L46-1))</f>
        <v>-0.13570981863664788</v>
      </c>
      <c r="N46" s="300">
        <v>16634</v>
      </c>
      <c r="O46" s="301">
        <v>16262</v>
      </c>
      <c r="P46" s="302">
        <v>16</v>
      </c>
      <c r="Q46" s="301">
        <v>3</v>
      </c>
      <c r="R46" s="302">
        <f>SUM(N46:Q46)</f>
        <v>32915</v>
      </c>
      <c r="S46" s="303">
        <f>R46/$R$9</f>
        <v>0.004695269653123492</v>
      </c>
      <c r="T46" s="314">
        <v>13820</v>
      </c>
      <c r="U46" s="301">
        <v>13025</v>
      </c>
      <c r="V46" s="302">
        <v>6</v>
      </c>
      <c r="W46" s="301">
        <v>7</v>
      </c>
      <c r="X46" s="302">
        <f>SUM(T46:W46)</f>
        <v>26858</v>
      </c>
      <c r="Y46" s="305">
        <f>IF(ISERROR(R46/X46-1),"         /0",(R46/X46-1))</f>
        <v>0.2255193983170749</v>
      </c>
    </row>
    <row r="47" spans="1:25" ht="19.5" customHeight="1">
      <c r="A47" s="299" t="s">
        <v>312</v>
      </c>
      <c r="B47" s="300">
        <v>1527</v>
      </c>
      <c r="C47" s="301">
        <v>1799</v>
      </c>
      <c r="D47" s="302">
        <v>0</v>
      </c>
      <c r="E47" s="301">
        <v>0</v>
      </c>
      <c r="F47" s="302">
        <f t="shared" si="0"/>
        <v>3326</v>
      </c>
      <c r="G47" s="303">
        <f t="shared" si="1"/>
        <v>0.00298549262423545</v>
      </c>
      <c r="H47" s="300">
        <v>752</v>
      </c>
      <c r="I47" s="301">
        <v>1080</v>
      </c>
      <c r="J47" s="302"/>
      <c r="K47" s="301"/>
      <c r="L47" s="302">
        <f t="shared" si="2"/>
        <v>1832</v>
      </c>
      <c r="M47" s="304">
        <f t="shared" si="3"/>
        <v>0.8155021834061136</v>
      </c>
      <c r="N47" s="300">
        <v>12035</v>
      </c>
      <c r="O47" s="301">
        <v>11024</v>
      </c>
      <c r="P47" s="302"/>
      <c r="Q47" s="301"/>
      <c r="R47" s="302">
        <f t="shared" si="4"/>
        <v>23059</v>
      </c>
      <c r="S47" s="303">
        <f t="shared" si="5"/>
        <v>0.003289327751219037</v>
      </c>
      <c r="T47" s="314">
        <v>8555</v>
      </c>
      <c r="U47" s="301">
        <v>8038</v>
      </c>
      <c r="V47" s="302"/>
      <c r="W47" s="301">
        <v>0</v>
      </c>
      <c r="X47" s="302">
        <f t="shared" si="6"/>
        <v>16593</v>
      </c>
      <c r="Y47" s="305">
        <f t="shared" si="7"/>
        <v>0.38968239619116485</v>
      </c>
    </row>
    <row r="48" spans="1:25" ht="19.5" customHeight="1">
      <c r="A48" s="299" t="s">
        <v>313</v>
      </c>
      <c r="B48" s="300">
        <v>1288</v>
      </c>
      <c r="C48" s="301">
        <v>1650</v>
      </c>
      <c r="D48" s="302">
        <v>0</v>
      </c>
      <c r="E48" s="301">
        <v>0</v>
      </c>
      <c r="F48" s="302">
        <f>SUM(B48:E48)</f>
        <v>2938</v>
      </c>
      <c r="G48" s="303">
        <f>F48/$F$9</f>
        <v>0.0026372150721598775</v>
      </c>
      <c r="H48" s="300">
        <v>1618</v>
      </c>
      <c r="I48" s="301">
        <v>1508</v>
      </c>
      <c r="J48" s="302"/>
      <c r="K48" s="301"/>
      <c r="L48" s="302">
        <f>SUM(H48:K48)</f>
        <v>3126</v>
      </c>
      <c r="M48" s="304">
        <f>IF(ISERROR(F48/L48-1),"         /0",(F48/L48-1))</f>
        <v>-0.06014075495841331</v>
      </c>
      <c r="N48" s="300">
        <v>9202</v>
      </c>
      <c r="O48" s="301">
        <v>10124</v>
      </c>
      <c r="P48" s="302"/>
      <c r="Q48" s="301"/>
      <c r="R48" s="302">
        <f>SUM(N48:Q48)</f>
        <v>19326</v>
      </c>
      <c r="S48" s="303">
        <f>R48/$R$9</f>
        <v>0.002756821549939681</v>
      </c>
      <c r="T48" s="314">
        <v>9359</v>
      </c>
      <c r="U48" s="301">
        <v>9743</v>
      </c>
      <c r="V48" s="302">
        <v>61</v>
      </c>
      <c r="W48" s="301">
        <v>0</v>
      </c>
      <c r="X48" s="302">
        <f>SUM(T48:W48)</f>
        <v>19163</v>
      </c>
      <c r="Y48" s="305">
        <f>IF(ISERROR(R48/X48-1),"         /0",(R48/X48-1))</f>
        <v>0.008505975056097625</v>
      </c>
    </row>
    <row r="49" spans="1:25" ht="19.5" customHeight="1">
      <c r="A49" s="299" t="s">
        <v>314</v>
      </c>
      <c r="B49" s="300">
        <v>1405</v>
      </c>
      <c r="C49" s="301">
        <v>1432</v>
      </c>
      <c r="D49" s="302">
        <v>0</v>
      </c>
      <c r="E49" s="301">
        <v>9</v>
      </c>
      <c r="F49" s="302">
        <f>SUM(B49:E49)</f>
        <v>2846</v>
      </c>
      <c r="G49" s="303">
        <f>F49/$F$9</f>
        <v>0.0025546337969254633</v>
      </c>
      <c r="H49" s="300">
        <v>1821</v>
      </c>
      <c r="I49" s="301">
        <v>1711</v>
      </c>
      <c r="J49" s="302"/>
      <c r="K49" s="301"/>
      <c r="L49" s="302">
        <f>SUM(H49:K49)</f>
        <v>3532</v>
      </c>
      <c r="M49" s="304">
        <f>IF(ISERROR(F49/L49-1),"         /0",(F49/L49-1))</f>
        <v>-0.19422423556058888</v>
      </c>
      <c r="N49" s="300">
        <v>12344</v>
      </c>
      <c r="O49" s="301">
        <v>10461</v>
      </c>
      <c r="P49" s="302">
        <v>3</v>
      </c>
      <c r="Q49" s="301">
        <v>9</v>
      </c>
      <c r="R49" s="302">
        <f>SUM(N49:Q49)</f>
        <v>22817</v>
      </c>
      <c r="S49" s="303">
        <f>R49/$R$9</f>
        <v>0.003254806856306204</v>
      </c>
      <c r="T49" s="314">
        <v>9008</v>
      </c>
      <c r="U49" s="301">
        <v>8058</v>
      </c>
      <c r="V49" s="302">
        <v>0</v>
      </c>
      <c r="W49" s="301">
        <v>2</v>
      </c>
      <c r="X49" s="302">
        <f>SUM(T49:W49)</f>
        <v>17068</v>
      </c>
      <c r="Y49" s="305">
        <f>IF(ISERROR(R49/X49-1),"         /0",(R49/X49-1))</f>
        <v>0.3368291539723458</v>
      </c>
    </row>
    <row r="50" spans="1:25" ht="19.5" customHeight="1">
      <c r="A50" s="299" t="s">
        <v>315</v>
      </c>
      <c r="B50" s="300">
        <v>834</v>
      </c>
      <c r="C50" s="301">
        <v>1118</v>
      </c>
      <c r="D50" s="302">
        <v>0</v>
      </c>
      <c r="E50" s="301">
        <v>0</v>
      </c>
      <c r="F50" s="302">
        <f t="shared" si="0"/>
        <v>1952</v>
      </c>
      <c r="G50" s="303">
        <f t="shared" si="1"/>
        <v>0.0017521592310606128</v>
      </c>
      <c r="H50" s="300">
        <v>680</v>
      </c>
      <c r="I50" s="301">
        <v>568</v>
      </c>
      <c r="J50" s="302"/>
      <c r="K50" s="301"/>
      <c r="L50" s="302">
        <f t="shared" si="2"/>
        <v>1248</v>
      </c>
      <c r="M50" s="304">
        <f t="shared" si="3"/>
        <v>0.5641025641025641</v>
      </c>
      <c r="N50" s="300">
        <v>4239</v>
      </c>
      <c r="O50" s="301">
        <v>4622</v>
      </c>
      <c r="P50" s="302">
        <v>0</v>
      </c>
      <c r="Q50" s="301">
        <v>0</v>
      </c>
      <c r="R50" s="302">
        <f t="shared" si="4"/>
        <v>8861</v>
      </c>
      <c r="S50" s="303">
        <f t="shared" si="5"/>
        <v>0.0012640068174488003</v>
      </c>
      <c r="T50" s="314">
        <v>3958</v>
      </c>
      <c r="U50" s="301">
        <v>3543</v>
      </c>
      <c r="V50" s="302"/>
      <c r="W50" s="301"/>
      <c r="X50" s="302">
        <f t="shared" si="6"/>
        <v>7501</v>
      </c>
      <c r="Y50" s="305">
        <f t="shared" si="7"/>
        <v>0.18130915877882958</v>
      </c>
    </row>
    <row r="51" spans="1:25" ht="19.5" customHeight="1">
      <c r="A51" s="299" t="s">
        <v>316</v>
      </c>
      <c r="B51" s="300">
        <v>893</v>
      </c>
      <c r="C51" s="301">
        <v>994</v>
      </c>
      <c r="D51" s="302">
        <v>0</v>
      </c>
      <c r="E51" s="301">
        <v>0</v>
      </c>
      <c r="F51" s="302">
        <f t="shared" si="0"/>
        <v>1887</v>
      </c>
      <c r="G51" s="303">
        <f t="shared" si="1"/>
        <v>0.0016938137648623854</v>
      </c>
      <c r="H51" s="300">
        <v>962</v>
      </c>
      <c r="I51" s="301">
        <v>1110</v>
      </c>
      <c r="J51" s="302"/>
      <c r="K51" s="301"/>
      <c r="L51" s="302">
        <f t="shared" si="2"/>
        <v>2072</v>
      </c>
      <c r="M51" s="304">
        <f t="shared" si="3"/>
        <v>-0.0892857142857143</v>
      </c>
      <c r="N51" s="300">
        <v>6399</v>
      </c>
      <c r="O51" s="301">
        <v>6298</v>
      </c>
      <c r="P51" s="302"/>
      <c r="Q51" s="301"/>
      <c r="R51" s="302">
        <f t="shared" si="4"/>
        <v>12697</v>
      </c>
      <c r="S51" s="303">
        <f t="shared" si="5"/>
        <v>0.0018112057963150228</v>
      </c>
      <c r="T51" s="314">
        <v>6553</v>
      </c>
      <c r="U51" s="301">
        <v>6283</v>
      </c>
      <c r="V51" s="302"/>
      <c r="W51" s="301"/>
      <c r="X51" s="302">
        <f t="shared" si="6"/>
        <v>12836</v>
      </c>
      <c r="Y51" s="305">
        <f t="shared" si="7"/>
        <v>-0.01082891866625113</v>
      </c>
    </row>
    <row r="52" spans="1:25" ht="19.5" customHeight="1">
      <c r="A52" s="299" t="s">
        <v>317</v>
      </c>
      <c r="B52" s="300">
        <v>491</v>
      </c>
      <c r="C52" s="301">
        <v>482</v>
      </c>
      <c r="D52" s="302">
        <v>0</v>
      </c>
      <c r="E52" s="301">
        <v>0</v>
      </c>
      <c r="F52" s="302">
        <f t="shared" si="0"/>
        <v>973</v>
      </c>
      <c r="G52" s="303">
        <f t="shared" si="1"/>
        <v>0.000873386747859619</v>
      </c>
      <c r="H52" s="300">
        <v>405</v>
      </c>
      <c r="I52" s="301">
        <v>393</v>
      </c>
      <c r="J52" s="302"/>
      <c r="K52" s="301"/>
      <c r="L52" s="302">
        <f t="shared" si="2"/>
        <v>798</v>
      </c>
      <c r="M52" s="304" t="s">
        <v>45</v>
      </c>
      <c r="N52" s="300">
        <v>3199</v>
      </c>
      <c r="O52" s="301">
        <v>2703</v>
      </c>
      <c r="P52" s="302"/>
      <c r="Q52" s="301"/>
      <c r="R52" s="302">
        <f t="shared" si="4"/>
        <v>5902</v>
      </c>
      <c r="S52" s="303">
        <f t="shared" si="5"/>
        <v>0.0008419104205600744</v>
      </c>
      <c r="T52" s="314">
        <v>1704</v>
      </c>
      <c r="U52" s="301">
        <v>1679</v>
      </c>
      <c r="V52" s="302"/>
      <c r="W52" s="301"/>
      <c r="X52" s="302">
        <f t="shared" si="6"/>
        <v>3383</v>
      </c>
      <c r="Y52" s="305" t="s">
        <v>45</v>
      </c>
    </row>
    <row r="53" spans="1:25" ht="19.5" customHeight="1" thickBot="1">
      <c r="A53" s="306" t="s">
        <v>277</v>
      </c>
      <c r="B53" s="307">
        <v>20933</v>
      </c>
      <c r="C53" s="308">
        <v>24211</v>
      </c>
      <c r="D53" s="309">
        <v>251</v>
      </c>
      <c r="E53" s="308">
        <v>509</v>
      </c>
      <c r="F53" s="309">
        <f aca="true" t="shared" si="16" ref="F53:F58">SUM(B53:E53)</f>
        <v>45904</v>
      </c>
      <c r="G53" s="310">
        <f aca="true" t="shared" si="17" ref="G53:G58">F53/$F$9</f>
        <v>0.041204465851745066</v>
      </c>
      <c r="H53" s="307">
        <v>21061</v>
      </c>
      <c r="I53" s="308">
        <v>24988</v>
      </c>
      <c r="J53" s="309">
        <v>842</v>
      </c>
      <c r="K53" s="308">
        <v>739</v>
      </c>
      <c r="L53" s="309">
        <f aca="true" t="shared" si="18" ref="L53:L58">SUM(H53:K53)</f>
        <v>47630</v>
      </c>
      <c r="M53" s="311">
        <f aca="true" t="shared" si="19" ref="M53:M58">IF(ISERROR(F53/L53-1),"         /0",(F53/L53-1))</f>
        <v>-0.03623766533697248</v>
      </c>
      <c r="N53" s="307">
        <v>151883</v>
      </c>
      <c r="O53" s="308">
        <v>150291</v>
      </c>
      <c r="P53" s="309">
        <v>2026</v>
      </c>
      <c r="Q53" s="308">
        <v>2462</v>
      </c>
      <c r="R53" s="309">
        <f aca="true" t="shared" si="20" ref="R53:R58">SUM(N53:Q53)</f>
        <v>306662</v>
      </c>
      <c r="S53" s="310">
        <f aca="true" t="shared" si="21" ref="S53:S58">R53/$R$9</f>
        <v>0.043744820974211035</v>
      </c>
      <c r="T53" s="315">
        <v>145986</v>
      </c>
      <c r="U53" s="308">
        <v>147842</v>
      </c>
      <c r="V53" s="309">
        <v>4427</v>
      </c>
      <c r="W53" s="308">
        <v>3538</v>
      </c>
      <c r="X53" s="309">
        <f aca="true" t="shared" si="22" ref="X53:X58">SUM(T53:W53)</f>
        <v>301793</v>
      </c>
      <c r="Y53" s="312">
        <f aca="true" t="shared" si="23" ref="Y53:Y58">IF(ISERROR(R53/X53-1),"         /0",(R53/X53-1))</f>
        <v>0.016133575000082834</v>
      </c>
    </row>
    <row r="54" spans="1:25" s="119" customFormat="1" ht="19.5" customHeight="1">
      <c r="A54" s="126" t="s">
        <v>54</v>
      </c>
      <c r="B54" s="123">
        <f>SUM(B55:B68)</f>
        <v>66099</v>
      </c>
      <c r="C54" s="122">
        <f>SUM(C55:C68)</f>
        <v>89575</v>
      </c>
      <c r="D54" s="121">
        <f>SUM(D55:D68)</f>
        <v>26</v>
      </c>
      <c r="E54" s="122">
        <f>SUM(E55:E68)</f>
        <v>1</v>
      </c>
      <c r="F54" s="121">
        <f t="shared" si="16"/>
        <v>155701</v>
      </c>
      <c r="G54" s="124">
        <f t="shared" si="17"/>
        <v>0.13976072973123385</v>
      </c>
      <c r="H54" s="123">
        <f>SUM(H55:H68)</f>
        <v>67846</v>
      </c>
      <c r="I54" s="122">
        <f>SUM(I55:I68)</f>
        <v>80950</v>
      </c>
      <c r="J54" s="121">
        <f>SUM(J55:J68)</f>
        <v>0</v>
      </c>
      <c r="K54" s="122">
        <f>SUM(K55:K68)</f>
        <v>7</v>
      </c>
      <c r="L54" s="121">
        <f t="shared" si="18"/>
        <v>148803</v>
      </c>
      <c r="M54" s="125">
        <f t="shared" si="19"/>
        <v>0.04635659227300515</v>
      </c>
      <c r="N54" s="123">
        <f>SUM(N55:N68)</f>
        <v>490530</v>
      </c>
      <c r="O54" s="122">
        <f>SUM(O55:O68)</f>
        <v>466300</v>
      </c>
      <c r="P54" s="121">
        <f>SUM(P55:P68)</f>
        <v>180</v>
      </c>
      <c r="Q54" s="122">
        <f>SUM(Q55:Q68)</f>
        <v>1</v>
      </c>
      <c r="R54" s="121">
        <f t="shared" si="20"/>
        <v>957011</v>
      </c>
      <c r="S54" s="124">
        <f t="shared" si="21"/>
        <v>0.13651601719597042</v>
      </c>
      <c r="T54" s="123">
        <f>SUM(T55:T68)</f>
        <v>438420</v>
      </c>
      <c r="U54" s="122">
        <f>SUM(U55:U68)</f>
        <v>392345</v>
      </c>
      <c r="V54" s="121">
        <f>SUM(V55:V68)</f>
        <v>71</v>
      </c>
      <c r="W54" s="122">
        <f>SUM(W55:W68)</f>
        <v>34</v>
      </c>
      <c r="X54" s="121">
        <f t="shared" si="22"/>
        <v>830870</v>
      </c>
      <c r="Y54" s="120">
        <f t="shared" si="23"/>
        <v>0.15181797393093976</v>
      </c>
    </row>
    <row r="55" spans="1:25" ht="19.5" customHeight="1">
      <c r="A55" s="292" t="s">
        <v>318</v>
      </c>
      <c r="B55" s="293">
        <v>17739</v>
      </c>
      <c r="C55" s="294">
        <v>23973</v>
      </c>
      <c r="D55" s="295">
        <v>0</v>
      </c>
      <c r="E55" s="294">
        <v>0</v>
      </c>
      <c r="F55" s="295">
        <f t="shared" si="16"/>
        <v>41712</v>
      </c>
      <c r="G55" s="296">
        <f t="shared" si="17"/>
        <v>0.03744163209323785</v>
      </c>
      <c r="H55" s="293">
        <v>17292</v>
      </c>
      <c r="I55" s="294">
        <v>20541</v>
      </c>
      <c r="J55" s="295"/>
      <c r="K55" s="294"/>
      <c r="L55" s="295">
        <f t="shared" si="18"/>
        <v>37833</v>
      </c>
      <c r="M55" s="297">
        <f t="shared" si="19"/>
        <v>0.10252953770517803</v>
      </c>
      <c r="N55" s="293">
        <v>124842</v>
      </c>
      <c r="O55" s="294">
        <v>124975</v>
      </c>
      <c r="P55" s="295">
        <v>1</v>
      </c>
      <c r="Q55" s="294">
        <v>0</v>
      </c>
      <c r="R55" s="295">
        <f t="shared" si="20"/>
        <v>249818</v>
      </c>
      <c r="S55" s="296">
        <f t="shared" si="21"/>
        <v>0.03563611952617361</v>
      </c>
      <c r="T55" s="293">
        <v>99121</v>
      </c>
      <c r="U55" s="294">
        <v>94172</v>
      </c>
      <c r="V55" s="295"/>
      <c r="W55" s="294"/>
      <c r="X55" s="295">
        <f t="shared" si="22"/>
        <v>193293</v>
      </c>
      <c r="Y55" s="298">
        <f t="shared" si="23"/>
        <v>0.29243169695746873</v>
      </c>
    </row>
    <row r="56" spans="1:25" ht="19.5" customHeight="1">
      <c r="A56" s="299" t="s">
        <v>319</v>
      </c>
      <c r="B56" s="300">
        <v>5219</v>
      </c>
      <c r="C56" s="301">
        <v>5591</v>
      </c>
      <c r="D56" s="302">
        <v>0</v>
      </c>
      <c r="E56" s="301">
        <v>0</v>
      </c>
      <c r="F56" s="302">
        <f t="shared" si="16"/>
        <v>10810</v>
      </c>
      <c r="G56" s="303">
        <f t="shared" si="17"/>
        <v>0.00970329984004366</v>
      </c>
      <c r="H56" s="300">
        <v>6643</v>
      </c>
      <c r="I56" s="301">
        <v>6301</v>
      </c>
      <c r="J56" s="302"/>
      <c r="K56" s="301"/>
      <c r="L56" s="302">
        <f t="shared" si="18"/>
        <v>12944</v>
      </c>
      <c r="M56" s="304">
        <f t="shared" si="19"/>
        <v>-0.16486402966625469</v>
      </c>
      <c r="N56" s="300">
        <v>42153</v>
      </c>
      <c r="O56" s="301">
        <v>34992</v>
      </c>
      <c r="P56" s="302">
        <v>1</v>
      </c>
      <c r="Q56" s="301"/>
      <c r="R56" s="302">
        <f t="shared" si="20"/>
        <v>77146</v>
      </c>
      <c r="S56" s="303">
        <f t="shared" si="21"/>
        <v>0.011004747764237124</v>
      </c>
      <c r="T56" s="300">
        <v>43269</v>
      </c>
      <c r="U56" s="301">
        <v>30739</v>
      </c>
      <c r="V56" s="302"/>
      <c r="W56" s="301"/>
      <c r="X56" s="302">
        <f t="shared" si="22"/>
        <v>74008</v>
      </c>
      <c r="Y56" s="305">
        <f t="shared" si="23"/>
        <v>0.04240082153280733</v>
      </c>
    </row>
    <row r="57" spans="1:25" ht="19.5" customHeight="1">
      <c r="A57" s="299" t="s">
        <v>320</v>
      </c>
      <c r="B57" s="300">
        <v>3500</v>
      </c>
      <c r="C57" s="301">
        <v>7155</v>
      </c>
      <c r="D57" s="302">
        <v>0</v>
      </c>
      <c r="E57" s="301">
        <v>0</v>
      </c>
      <c r="F57" s="302">
        <f t="shared" si="16"/>
        <v>10655</v>
      </c>
      <c r="G57" s="303">
        <f t="shared" si="17"/>
        <v>0.00956416834372481</v>
      </c>
      <c r="H57" s="300">
        <v>4172</v>
      </c>
      <c r="I57" s="301">
        <v>5363</v>
      </c>
      <c r="J57" s="302"/>
      <c r="K57" s="301"/>
      <c r="L57" s="302">
        <f t="shared" si="18"/>
        <v>9535</v>
      </c>
      <c r="M57" s="304">
        <f t="shared" si="19"/>
        <v>0.11746198217094905</v>
      </c>
      <c r="N57" s="300">
        <v>27554</v>
      </c>
      <c r="O57" s="301">
        <v>28011</v>
      </c>
      <c r="P57" s="302"/>
      <c r="Q57" s="301"/>
      <c r="R57" s="302">
        <f t="shared" si="20"/>
        <v>55565</v>
      </c>
      <c r="S57" s="303">
        <f t="shared" si="21"/>
        <v>0.00792625423897332</v>
      </c>
      <c r="T57" s="300">
        <v>26960</v>
      </c>
      <c r="U57" s="301">
        <v>25678</v>
      </c>
      <c r="V57" s="302"/>
      <c r="W57" s="301"/>
      <c r="X57" s="302">
        <f t="shared" si="22"/>
        <v>52638</v>
      </c>
      <c r="Y57" s="305">
        <f t="shared" si="23"/>
        <v>0.05560621604164284</v>
      </c>
    </row>
    <row r="58" spans="1:25" ht="19.5" customHeight="1">
      <c r="A58" s="299" t="s">
        <v>321</v>
      </c>
      <c r="B58" s="300">
        <v>3869</v>
      </c>
      <c r="C58" s="301">
        <v>6626</v>
      </c>
      <c r="D58" s="302">
        <v>0</v>
      </c>
      <c r="E58" s="301">
        <v>0</v>
      </c>
      <c r="F58" s="302">
        <f t="shared" si="16"/>
        <v>10495</v>
      </c>
      <c r="G58" s="303">
        <f t="shared" si="17"/>
        <v>0.00942054873462148</v>
      </c>
      <c r="H58" s="300">
        <v>5340</v>
      </c>
      <c r="I58" s="301">
        <v>6530</v>
      </c>
      <c r="J58" s="302"/>
      <c r="K58" s="301"/>
      <c r="L58" s="302">
        <f t="shared" si="18"/>
        <v>11870</v>
      </c>
      <c r="M58" s="304">
        <f t="shared" si="19"/>
        <v>-0.11583824768323503</v>
      </c>
      <c r="N58" s="300">
        <v>30999</v>
      </c>
      <c r="O58" s="301">
        <v>36190</v>
      </c>
      <c r="P58" s="302"/>
      <c r="Q58" s="301"/>
      <c r="R58" s="302">
        <f t="shared" si="20"/>
        <v>67189</v>
      </c>
      <c r="S58" s="303">
        <f t="shared" si="21"/>
        <v>0.009584398381397973</v>
      </c>
      <c r="T58" s="300">
        <v>33860</v>
      </c>
      <c r="U58" s="301">
        <v>33938</v>
      </c>
      <c r="V58" s="302"/>
      <c r="W58" s="301"/>
      <c r="X58" s="302">
        <f t="shared" si="22"/>
        <v>67798</v>
      </c>
      <c r="Y58" s="305">
        <f t="shared" si="23"/>
        <v>-0.008982565857399871</v>
      </c>
    </row>
    <row r="59" spans="1:25" ht="19.5" customHeight="1">
      <c r="A59" s="299" t="s">
        <v>322</v>
      </c>
      <c r="B59" s="300">
        <v>4187</v>
      </c>
      <c r="C59" s="301">
        <v>5894</v>
      </c>
      <c r="D59" s="302">
        <v>1</v>
      </c>
      <c r="E59" s="301">
        <v>0</v>
      </c>
      <c r="F59" s="302">
        <f aca="true" t="shared" si="24" ref="F59:F67">SUM(B59:E59)</f>
        <v>10082</v>
      </c>
      <c r="G59" s="303">
        <f aca="true" t="shared" si="25" ref="G59:G67">F59/$F$9</f>
        <v>0.009049830618623514</v>
      </c>
      <c r="H59" s="300">
        <v>3148</v>
      </c>
      <c r="I59" s="301">
        <v>5169</v>
      </c>
      <c r="J59" s="302"/>
      <c r="K59" s="301"/>
      <c r="L59" s="302">
        <f aca="true" t="shared" si="26" ref="L59:L67">SUM(H59:K59)</f>
        <v>8317</v>
      </c>
      <c r="M59" s="304">
        <f aca="true" t="shared" si="27" ref="M59:M67">IF(ISERROR(F59/L59-1),"         /0",(F59/L59-1))</f>
        <v>0.21221594324876758</v>
      </c>
      <c r="N59" s="300">
        <v>34131</v>
      </c>
      <c r="O59" s="301">
        <v>30079</v>
      </c>
      <c r="P59" s="302">
        <v>10</v>
      </c>
      <c r="Q59" s="301"/>
      <c r="R59" s="302">
        <f aca="true" t="shared" si="28" ref="R59:R67">SUM(N59:Q59)</f>
        <v>64220</v>
      </c>
      <c r="S59" s="303">
        <f aca="true" t="shared" si="29" ref="S59:S67">R59/$R$9</f>
        <v>0.009160875501248387</v>
      </c>
      <c r="T59" s="300">
        <v>24560</v>
      </c>
      <c r="U59" s="301">
        <v>22580</v>
      </c>
      <c r="V59" s="302">
        <v>4</v>
      </c>
      <c r="W59" s="301"/>
      <c r="X59" s="302">
        <f aca="true" t="shared" si="30" ref="X59:X67">SUM(T59:W59)</f>
        <v>47144</v>
      </c>
      <c r="Y59" s="305">
        <f aca="true" t="shared" si="31" ref="Y59:Y67">IF(ISERROR(R59/X59-1),"         /0",(R59/X59-1))</f>
        <v>0.3622094009842185</v>
      </c>
    </row>
    <row r="60" spans="1:25" ht="19.5" customHeight="1">
      <c r="A60" s="299" t="s">
        <v>323</v>
      </c>
      <c r="B60" s="300">
        <v>3565</v>
      </c>
      <c r="C60" s="301">
        <v>5778</v>
      </c>
      <c r="D60" s="302">
        <v>0</v>
      </c>
      <c r="E60" s="301">
        <v>0</v>
      </c>
      <c r="F60" s="302">
        <f t="shared" si="24"/>
        <v>9343</v>
      </c>
      <c r="G60" s="303">
        <f t="shared" si="25"/>
        <v>0.008386487549077514</v>
      </c>
      <c r="H60" s="300">
        <v>4216</v>
      </c>
      <c r="I60" s="301">
        <v>5003</v>
      </c>
      <c r="J60" s="302"/>
      <c r="K60" s="301"/>
      <c r="L60" s="302">
        <f t="shared" si="26"/>
        <v>9219</v>
      </c>
      <c r="M60" s="304">
        <f t="shared" si="27"/>
        <v>0.013450482698774247</v>
      </c>
      <c r="N60" s="300">
        <v>24687</v>
      </c>
      <c r="O60" s="301">
        <v>24939</v>
      </c>
      <c r="P60" s="302"/>
      <c r="Q60" s="301"/>
      <c r="R60" s="302">
        <f t="shared" si="28"/>
        <v>49626</v>
      </c>
      <c r="S60" s="303">
        <f t="shared" si="29"/>
        <v>0.00707906583034806</v>
      </c>
      <c r="T60" s="300">
        <v>30052</v>
      </c>
      <c r="U60" s="301">
        <v>27611</v>
      </c>
      <c r="V60" s="302"/>
      <c r="W60" s="301"/>
      <c r="X60" s="302">
        <f t="shared" si="30"/>
        <v>57663</v>
      </c>
      <c r="Y60" s="305">
        <f t="shared" si="31"/>
        <v>-0.13937880443265183</v>
      </c>
    </row>
    <row r="61" spans="1:25" ht="19.5" customHeight="1">
      <c r="A61" s="299" t="s">
        <v>324</v>
      </c>
      <c r="B61" s="300">
        <v>2223</v>
      </c>
      <c r="C61" s="301">
        <v>3142</v>
      </c>
      <c r="D61" s="302">
        <v>0</v>
      </c>
      <c r="E61" s="301">
        <v>0</v>
      </c>
      <c r="F61" s="302">
        <f t="shared" si="24"/>
        <v>5365</v>
      </c>
      <c r="G61" s="303">
        <f t="shared" si="25"/>
        <v>0.004815745017745998</v>
      </c>
      <c r="H61" s="300">
        <v>1854</v>
      </c>
      <c r="I61" s="301">
        <v>2549</v>
      </c>
      <c r="J61" s="302">
        <v>0</v>
      </c>
      <c r="K61" s="301"/>
      <c r="L61" s="302">
        <f t="shared" si="26"/>
        <v>4403</v>
      </c>
      <c r="M61" s="304">
        <f t="shared" si="27"/>
        <v>0.21848739495798308</v>
      </c>
      <c r="N61" s="300">
        <v>15977</v>
      </c>
      <c r="O61" s="301">
        <v>15997</v>
      </c>
      <c r="P61" s="302">
        <v>0</v>
      </c>
      <c r="Q61" s="301">
        <v>0</v>
      </c>
      <c r="R61" s="302">
        <f t="shared" si="28"/>
        <v>31974</v>
      </c>
      <c r="S61" s="303">
        <f t="shared" si="29"/>
        <v>0.004561037578276486</v>
      </c>
      <c r="T61" s="300">
        <v>13025</v>
      </c>
      <c r="U61" s="301">
        <v>14018</v>
      </c>
      <c r="V61" s="302">
        <v>0</v>
      </c>
      <c r="W61" s="301"/>
      <c r="X61" s="302">
        <f t="shared" si="30"/>
        <v>27043</v>
      </c>
      <c r="Y61" s="305">
        <f t="shared" si="31"/>
        <v>0.1823392375106312</v>
      </c>
    </row>
    <row r="62" spans="1:25" ht="19.5" customHeight="1">
      <c r="A62" s="299" t="s">
        <v>325</v>
      </c>
      <c r="B62" s="300">
        <v>1005</v>
      </c>
      <c r="C62" s="301">
        <v>1157</v>
      </c>
      <c r="D62" s="302">
        <v>0</v>
      </c>
      <c r="E62" s="301">
        <v>0</v>
      </c>
      <c r="F62" s="302">
        <f t="shared" si="24"/>
        <v>2162</v>
      </c>
      <c r="G62" s="303">
        <f t="shared" si="25"/>
        <v>0.0019406599680087322</v>
      </c>
      <c r="H62" s="300">
        <v>972</v>
      </c>
      <c r="I62" s="301">
        <v>909</v>
      </c>
      <c r="J62" s="302"/>
      <c r="K62" s="301">
        <v>0</v>
      </c>
      <c r="L62" s="302">
        <f t="shared" si="26"/>
        <v>1881</v>
      </c>
      <c r="M62" s="304">
        <f t="shared" si="27"/>
        <v>0.14938862307283363</v>
      </c>
      <c r="N62" s="300">
        <v>10622</v>
      </c>
      <c r="O62" s="301">
        <v>7318</v>
      </c>
      <c r="P62" s="302">
        <v>82</v>
      </c>
      <c r="Q62" s="301">
        <v>0</v>
      </c>
      <c r="R62" s="302">
        <f t="shared" si="28"/>
        <v>18022</v>
      </c>
      <c r="S62" s="303">
        <f t="shared" si="29"/>
        <v>0.002570808132723426</v>
      </c>
      <c r="T62" s="300">
        <v>9075</v>
      </c>
      <c r="U62" s="301">
        <v>6238</v>
      </c>
      <c r="V62" s="302">
        <v>12</v>
      </c>
      <c r="W62" s="301">
        <v>0</v>
      </c>
      <c r="X62" s="302">
        <f t="shared" si="30"/>
        <v>15325</v>
      </c>
      <c r="Y62" s="305">
        <f t="shared" si="31"/>
        <v>0.1759869494290376</v>
      </c>
    </row>
    <row r="63" spans="1:25" ht="19.5" customHeight="1">
      <c r="A63" s="299" t="s">
        <v>326</v>
      </c>
      <c r="B63" s="300">
        <v>862</v>
      </c>
      <c r="C63" s="301">
        <v>1032</v>
      </c>
      <c r="D63" s="302">
        <v>0</v>
      </c>
      <c r="E63" s="301">
        <v>0</v>
      </c>
      <c r="F63" s="302">
        <f>SUM(B63:E63)</f>
        <v>1894</v>
      </c>
      <c r="G63" s="303">
        <f>F63/$F$9</f>
        <v>0.001700097122760656</v>
      </c>
      <c r="H63" s="300">
        <v>625</v>
      </c>
      <c r="I63" s="301">
        <v>922</v>
      </c>
      <c r="J63" s="302"/>
      <c r="K63" s="301"/>
      <c r="L63" s="302">
        <f>SUM(H63:K63)</f>
        <v>1547</v>
      </c>
      <c r="M63" s="304">
        <f>IF(ISERROR(F63/L63-1),"         /0",(F63/L63-1))</f>
        <v>0.22430510665804793</v>
      </c>
      <c r="N63" s="300">
        <v>5736</v>
      </c>
      <c r="O63" s="301">
        <v>5560</v>
      </c>
      <c r="P63" s="302"/>
      <c r="Q63" s="301"/>
      <c r="R63" s="302">
        <f>SUM(N63:Q63)</f>
        <v>11296</v>
      </c>
      <c r="S63" s="303">
        <f>R63/$R$9</f>
        <v>0.0016113554914684177</v>
      </c>
      <c r="T63" s="300">
        <v>2803</v>
      </c>
      <c r="U63" s="301">
        <v>3520</v>
      </c>
      <c r="V63" s="302"/>
      <c r="W63" s="301"/>
      <c r="X63" s="302">
        <f>SUM(T63:W63)</f>
        <v>6323</v>
      </c>
      <c r="Y63" s="305">
        <f>IF(ISERROR(R63/X63-1),"         /0",(R63/X63-1))</f>
        <v>0.7864937529653646</v>
      </c>
    </row>
    <row r="64" spans="1:25" ht="19.5" customHeight="1">
      <c r="A64" s="299" t="s">
        <v>327</v>
      </c>
      <c r="B64" s="300">
        <v>513</v>
      </c>
      <c r="C64" s="301">
        <v>840</v>
      </c>
      <c r="D64" s="302">
        <v>0</v>
      </c>
      <c r="E64" s="301">
        <v>0</v>
      </c>
      <c r="F64" s="302">
        <f>SUM(B64:E64)</f>
        <v>1353</v>
      </c>
      <c r="G64" s="303">
        <f>F64/$F$9</f>
        <v>0.0012144833194800253</v>
      </c>
      <c r="H64" s="300">
        <v>481</v>
      </c>
      <c r="I64" s="301">
        <v>781</v>
      </c>
      <c r="J64" s="302"/>
      <c r="K64" s="301"/>
      <c r="L64" s="302">
        <f>SUM(H64:K64)</f>
        <v>1262</v>
      </c>
      <c r="M64" s="304">
        <f>IF(ISERROR(F64/L64-1),"         /0",(F64/L64-1))</f>
        <v>0.07210776545166397</v>
      </c>
      <c r="N64" s="300">
        <v>3950</v>
      </c>
      <c r="O64" s="301">
        <v>3947</v>
      </c>
      <c r="P64" s="302">
        <v>2</v>
      </c>
      <c r="Q64" s="301">
        <v>0</v>
      </c>
      <c r="R64" s="302">
        <f>SUM(N64:Q64)</f>
        <v>7899</v>
      </c>
      <c r="S64" s="303">
        <f>R64/$R$9</f>
        <v>0.0011267791277539865</v>
      </c>
      <c r="T64" s="300">
        <v>3343</v>
      </c>
      <c r="U64" s="301">
        <v>3257</v>
      </c>
      <c r="V64" s="302">
        <v>2</v>
      </c>
      <c r="W64" s="301">
        <v>0</v>
      </c>
      <c r="X64" s="302">
        <f>SUM(T64:W64)</f>
        <v>6602</v>
      </c>
      <c r="Y64" s="305">
        <f>IF(ISERROR(R64/X64-1),"         /0",(R64/X64-1))</f>
        <v>0.19645561950923973</v>
      </c>
    </row>
    <row r="65" spans="1:25" ht="19.5" customHeight="1">
      <c r="A65" s="299" t="s">
        <v>328</v>
      </c>
      <c r="B65" s="300">
        <v>852</v>
      </c>
      <c r="C65" s="301">
        <v>433</v>
      </c>
      <c r="D65" s="302">
        <v>0</v>
      </c>
      <c r="E65" s="301">
        <v>0</v>
      </c>
      <c r="F65" s="302">
        <f>SUM(B65:E65)</f>
        <v>1285</v>
      </c>
      <c r="G65" s="303">
        <f>F65/$F$9</f>
        <v>0.0011534449856111105</v>
      </c>
      <c r="H65" s="300">
        <v>822</v>
      </c>
      <c r="I65" s="301">
        <v>531</v>
      </c>
      <c r="J65" s="302"/>
      <c r="K65" s="301"/>
      <c r="L65" s="302">
        <f>SUM(H65:K65)</f>
        <v>1353</v>
      </c>
      <c r="M65" s="304">
        <f>IF(ISERROR(F65/L65-1),"         /0",(F65/L65-1))</f>
        <v>-0.0502586844050259</v>
      </c>
      <c r="N65" s="300">
        <v>5203</v>
      </c>
      <c r="O65" s="301">
        <v>3517</v>
      </c>
      <c r="P65" s="302">
        <v>1</v>
      </c>
      <c r="Q65" s="301">
        <v>0</v>
      </c>
      <c r="R65" s="302">
        <f>SUM(N65:Q65)</f>
        <v>8721</v>
      </c>
      <c r="S65" s="303">
        <f>R65/$R$9</f>
        <v>0.0012440360517967483</v>
      </c>
      <c r="T65" s="300">
        <v>6238</v>
      </c>
      <c r="U65" s="301">
        <v>4258</v>
      </c>
      <c r="V65" s="302"/>
      <c r="W65" s="301"/>
      <c r="X65" s="302">
        <f>SUM(T65:W65)</f>
        <v>10496</v>
      </c>
      <c r="Y65" s="305">
        <f>IF(ISERROR(R65/X65-1),"         /0",(R65/X65-1))</f>
        <v>-0.1691120426829268</v>
      </c>
    </row>
    <row r="66" spans="1:25" ht="19.5" customHeight="1">
      <c r="A66" s="299" t="s">
        <v>329</v>
      </c>
      <c r="B66" s="300">
        <v>394</v>
      </c>
      <c r="C66" s="301">
        <v>529</v>
      </c>
      <c r="D66" s="302">
        <v>0</v>
      </c>
      <c r="E66" s="301">
        <v>0</v>
      </c>
      <c r="F66" s="302">
        <f t="shared" si="24"/>
        <v>923</v>
      </c>
      <c r="G66" s="303">
        <f t="shared" si="25"/>
        <v>0.0008285056200148288</v>
      </c>
      <c r="H66" s="300">
        <v>255</v>
      </c>
      <c r="I66" s="301">
        <v>326</v>
      </c>
      <c r="J66" s="302"/>
      <c r="K66" s="301"/>
      <c r="L66" s="302">
        <f t="shared" si="26"/>
        <v>581</v>
      </c>
      <c r="M66" s="304">
        <f t="shared" si="27"/>
        <v>0.5886402753872633</v>
      </c>
      <c r="N66" s="300">
        <v>3934</v>
      </c>
      <c r="O66" s="301">
        <v>3447</v>
      </c>
      <c r="P66" s="302">
        <v>6</v>
      </c>
      <c r="Q66" s="301">
        <v>0</v>
      </c>
      <c r="R66" s="302">
        <f t="shared" si="28"/>
        <v>7387</v>
      </c>
      <c r="S66" s="303">
        <f t="shared" si="29"/>
        <v>0.001053743184797911</v>
      </c>
      <c r="T66" s="300">
        <v>3317</v>
      </c>
      <c r="U66" s="301">
        <v>2627</v>
      </c>
      <c r="V66" s="302">
        <v>6</v>
      </c>
      <c r="W66" s="301">
        <v>0</v>
      </c>
      <c r="X66" s="302">
        <f t="shared" si="30"/>
        <v>5950</v>
      </c>
      <c r="Y66" s="305">
        <f t="shared" si="31"/>
        <v>0.24151260504201688</v>
      </c>
    </row>
    <row r="67" spans="1:25" ht="19.5" customHeight="1">
      <c r="A67" s="299" t="s">
        <v>330</v>
      </c>
      <c r="B67" s="300">
        <v>320</v>
      </c>
      <c r="C67" s="301">
        <v>447</v>
      </c>
      <c r="D67" s="302">
        <v>0</v>
      </c>
      <c r="E67" s="301">
        <v>0</v>
      </c>
      <c r="F67" s="302">
        <f t="shared" si="24"/>
        <v>767</v>
      </c>
      <c r="G67" s="303">
        <f t="shared" si="25"/>
        <v>0.0006884765011390831</v>
      </c>
      <c r="H67" s="300">
        <v>358</v>
      </c>
      <c r="I67" s="301">
        <v>240</v>
      </c>
      <c r="J67" s="302"/>
      <c r="K67" s="301"/>
      <c r="L67" s="302">
        <f t="shared" si="26"/>
        <v>598</v>
      </c>
      <c r="M67" s="304">
        <f t="shared" si="27"/>
        <v>0.28260869565217384</v>
      </c>
      <c r="N67" s="300">
        <v>2420</v>
      </c>
      <c r="O67" s="301">
        <v>2249</v>
      </c>
      <c r="P67" s="302"/>
      <c r="Q67" s="301"/>
      <c r="R67" s="302">
        <f t="shared" si="28"/>
        <v>4669</v>
      </c>
      <c r="S67" s="303">
        <f t="shared" si="29"/>
        <v>0.0006660250344959315</v>
      </c>
      <c r="T67" s="300">
        <v>3234</v>
      </c>
      <c r="U67" s="301">
        <v>2155</v>
      </c>
      <c r="V67" s="302"/>
      <c r="W67" s="301"/>
      <c r="X67" s="302">
        <f t="shared" si="30"/>
        <v>5389</v>
      </c>
      <c r="Y67" s="305">
        <f t="shared" si="31"/>
        <v>-0.13360549267025423</v>
      </c>
    </row>
    <row r="68" spans="1:25" ht="19.5" customHeight="1" thickBot="1">
      <c r="A68" s="299" t="s">
        <v>277</v>
      </c>
      <c r="B68" s="300">
        <v>21851</v>
      </c>
      <c r="C68" s="301">
        <v>26978</v>
      </c>
      <c r="D68" s="302">
        <v>25</v>
      </c>
      <c r="E68" s="301">
        <v>1</v>
      </c>
      <c r="F68" s="302">
        <f aca="true" t="shared" si="32" ref="F68:F78">SUM(B68:E68)</f>
        <v>48855</v>
      </c>
      <c r="G68" s="303">
        <f aca="true" t="shared" si="33" ref="G68:G78">F68/$F$9</f>
        <v>0.04385335001714459</v>
      </c>
      <c r="H68" s="300">
        <v>21668</v>
      </c>
      <c r="I68" s="301">
        <v>25785</v>
      </c>
      <c r="J68" s="302"/>
      <c r="K68" s="301">
        <v>7</v>
      </c>
      <c r="L68" s="302">
        <f aca="true" t="shared" si="34" ref="L68:L78">SUM(H68:K68)</f>
        <v>47460</v>
      </c>
      <c r="M68" s="304">
        <f aca="true" t="shared" si="35" ref="M68:M78">IF(ISERROR(F68/L68-1),"         /0",(F68/L68-1))</f>
        <v>0.02939317319848289</v>
      </c>
      <c r="N68" s="300">
        <v>158322</v>
      </c>
      <c r="O68" s="301">
        <v>145079</v>
      </c>
      <c r="P68" s="302">
        <v>77</v>
      </c>
      <c r="Q68" s="301">
        <v>1</v>
      </c>
      <c r="R68" s="302">
        <f aca="true" t="shared" si="36" ref="R68:R78">SUM(N68:Q68)</f>
        <v>303479</v>
      </c>
      <c r="S68" s="303">
        <f aca="true" t="shared" si="37" ref="S68:S78">R68/$R$9</f>
        <v>0.04329077135227903</v>
      </c>
      <c r="T68" s="300">
        <v>139563</v>
      </c>
      <c r="U68" s="301">
        <v>121554</v>
      </c>
      <c r="V68" s="302">
        <v>47</v>
      </c>
      <c r="W68" s="301">
        <v>34</v>
      </c>
      <c r="X68" s="302">
        <f aca="true" t="shared" si="38" ref="X68:X78">SUM(T68:W68)</f>
        <v>261198</v>
      </c>
      <c r="Y68" s="305">
        <f aca="true" t="shared" si="39" ref="Y68:Y78">IF(ISERROR(R68/X68-1),"         /0",(R68/X68-1))</f>
        <v>0.16187336809623343</v>
      </c>
    </row>
    <row r="69" spans="1:25" s="119" customFormat="1" ht="19.5" customHeight="1">
      <c r="A69" s="126" t="s">
        <v>53</v>
      </c>
      <c r="B69" s="123">
        <f>SUM(B70:B89)</f>
        <v>149320</v>
      </c>
      <c r="C69" s="122">
        <f>SUM(C70:C89)</f>
        <v>167159</v>
      </c>
      <c r="D69" s="121">
        <f>SUM(D70:D89)</f>
        <v>118</v>
      </c>
      <c r="E69" s="122">
        <f>SUM(E70:E89)</f>
        <v>127</v>
      </c>
      <c r="F69" s="121">
        <f t="shared" si="32"/>
        <v>316724</v>
      </c>
      <c r="G69" s="124">
        <f t="shared" si="33"/>
        <v>0.2842986067102672</v>
      </c>
      <c r="H69" s="123">
        <f>SUM(H70:H89)</f>
        <v>153431</v>
      </c>
      <c r="I69" s="122">
        <f>SUM(I70:I89)</f>
        <v>171122</v>
      </c>
      <c r="J69" s="121">
        <f>SUM(J70:J89)</f>
        <v>429</v>
      </c>
      <c r="K69" s="122">
        <f>SUM(K70:K89)</f>
        <v>513</v>
      </c>
      <c r="L69" s="121">
        <f t="shared" si="34"/>
        <v>325495</v>
      </c>
      <c r="M69" s="125">
        <f t="shared" si="35"/>
        <v>-0.02694665048618261</v>
      </c>
      <c r="N69" s="123">
        <f>SUM(N70:N89)</f>
        <v>1042102</v>
      </c>
      <c r="O69" s="122">
        <f>SUM(O70:O89)</f>
        <v>1011626</v>
      </c>
      <c r="P69" s="121">
        <f>SUM(P70:P89)</f>
        <v>3068</v>
      </c>
      <c r="Q69" s="122">
        <f>SUM(Q70:Q89)</f>
        <v>2800</v>
      </c>
      <c r="R69" s="121">
        <f t="shared" si="36"/>
        <v>2059596</v>
      </c>
      <c r="S69" s="124">
        <f t="shared" si="37"/>
        <v>0.2937979218135966</v>
      </c>
      <c r="T69" s="123">
        <f>SUM(T70:T89)</f>
        <v>990686</v>
      </c>
      <c r="U69" s="122">
        <f>SUM(U70:U89)</f>
        <v>952869</v>
      </c>
      <c r="V69" s="121">
        <f>SUM(V70:V89)</f>
        <v>5217</v>
      </c>
      <c r="W69" s="122">
        <f>SUM(W70:W89)</f>
        <v>5491</v>
      </c>
      <c r="X69" s="121">
        <f t="shared" si="38"/>
        <v>1954263</v>
      </c>
      <c r="Y69" s="120">
        <f t="shared" si="39"/>
        <v>0.053899091371018226</v>
      </c>
    </row>
    <row r="70" spans="1:25" s="111" customFormat="1" ht="19.5" customHeight="1">
      <c r="A70" s="292" t="s">
        <v>331</v>
      </c>
      <c r="B70" s="293">
        <v>27276</v>
      </c>
      <c r="C70" s="294">
        <v>31244</v>
      </c>
      <c r="D70" s="295">
        <v>90</v>
      </c>
      <c r="E70" s="294">
        <v>100</v>
      </c>
      <c r="F70" s="295">
        <f t="shared" si="32"/>
        <v>58710</v>
      </c>
      <c r="G70" s="296">
        <f t="shared" si="33"/>
        <v>0.052699420315352755</v>
      </c>
      <c r="H70" s="293">
        <v>35969</v>
      </c>
      <c r="I70" s="294">
        <v>37756</v>
      </c>
      <c r="J70" s="295">
        <v>275</v>
      </c>
      <c r="K70" s="294">
        <v>380</v>
      </c>
      <c r="L70" s="295">
        <f t="shared" si="34"/>
        <v>74380</v>
      </c>
      <c r="M70" s="297">
        <f t="shared" si="35"/>
        <v>-0.21067491261091686</v>
      </c>
      <c r="N70" s="293">
        <v>203891</v>
      </c>
      <c r="O70" s="294">
        <v>195970</v>
      </c>
      <c r="P70" s="295">
        <v>1202</v>
      </c>
      <c r="Q70" s="294">
        <v>1167</v>
      </c>
      <c r="R70" s="295">
        <f t="shared" si="36"/>
        <v>402230</v>
      </c>
      <c r="S70" s="296">
        <f t="shared" si="37"/>
        <v>0.05737743620160602</v>
      </c>
      <c r="T70" s="313">
        <v>217931</v>
      </c>
      <c r="U70" s="294">
        <v>203494</v>
      </c>
      <c r="V70" s="295">
        <v>3912</v>
      </c>
      <c r="W70" s="294">
        <v>4040</v>
      </c>
      <c r="X70" s="295">
        <f t="shared" si="38"/>
        <v>429377</v>
      </c>
      <c r="Y70" s="298">
        <f t="shared" si="39"/>
        <v>-0.06322415965456929</v>
      </c>
    </row>
    <row r="71" spans="1:25" s="111" customFormat="1" ht="19.5" customHeight="1">
      <c r="A71" s="299" t="s">
        <v>332</v>
      </c>
      <c r="B71" s="300">
        <v>21776</v>
      </c>
      <c r="C71" s="301">
        <v>24392</v>
      </c>
      <c r="D71" s="302">
        <v>0</v>
      </c>
      <c r="E71" s="301">
        <v>18</v>
      </c>
      <c r="F71" s="302">
        <f t="shared" si="32"/>
        <v>46186</v>
      </c>
      <c r="G71" s="303">
        <f t="shared" si="33"/>
        <v>0.041457595412789684</v>
      </c>
      <c r="H71" s="300">
        <v>20029</v>
      </c>
      <c r="I71" s="301">
        <v>22974</v>
      </c>
      <c r="J71" s="302">
        <v>0</v>
      </c>
      <c r="K71" s="301">
        <v>0</v>
      </c>
      <c r="L71" s="302">
        <f t="shared" si="34"/>
        <v>43003</v>
      </c>
      <c r="M71" s="304">
        <f t="shared" si="35"/>
        <v>0.07401809176104002</v>
      </c>
      <c r="N71" s="300">
        <v>135218</v>
      </c>
      <c r="O71" s="301">
        <v>136755</v>
      </c>
      <c r="P71" s="302">
        <v>0</v>
      </c>
      <c r="Q71" s="301">
        <v>18</v>
      </c>
      <c r="R71" s="302">
        <f t="shared" si="36"/>
        <v>271991</v>
      </c>
      <c r="S71" s="303">
        <f t="shared" si="37"/>
        <v>0.03879906086048038</v>
      </c>
      <c r="T71" s="314">
        <v>125290</v>
      </c>
      <c r="U71" s="301">
        <v>124241</v>
      </c>
      <c r="V71" s="302">
        <v>60</v>
      </c>
      <c r="W71" s="301">
        <v>0</v>
      </c>
      <c r="X71" s="302">
        <f t="shared" si="38"/>
        <v>249591</v>
      </c>
      <c r="Y71" s="305">
        <f t="shared" si="39"/>
        <v>0.0897468258070202</v>
      </c>
    </row>
    <row r="72" spans="1:25" s="111" customFormat="1" ht="19.5" customHeight="1">
      <c r="A72" s="299" t="s">
        <v>333</v>
      </c>
      <c r="B72" s="300">
        <v>12664</v>
      </c>
      <c r="C72" s="301">
        <v>15939</v>
      </c>
      <c r="D72" s="302">
        <v>0</v>
      </c>
      <c r="E72" s="301">
        <v>0</v>
      </c>
      <c r="F72" s="302">
        <f t="shared" si="32"/>
        <v>28603</v>
      </c>
      <c r="G72" s="303">
        <f t="shared" si="33"/>
        <v>0.025674697994890732</v>
      </c>
      <c r="H72" s="300">
        <v>15917</v>
      </c>
      <c r="I72" s="301">
        <v>20152</v>
      </c>
      <c r="J72" s="302"/>
      <c r="K72" s="301"/>
      <c r="L72" s="302">
        <f t="shared" si="34"/>
        <v>36069</v>
      </c>
      <c r="M72" s="304">
        <f t="shared" si="35"/>
        <v>-0.20699215392719506</v>
      </c>
      <c r="N72" s="300">
        <v>103483</v>
      </c>
      <c r="O72" s="301">
        <v>100196</v>
      </c>
      <c r="P72" s="302">
        <v>21</v>
      </c>
      <c r="Q72" s="301">
        <v>17</v>
      </c>
      <c r="R72" s="302">
        <f t="shared" si="36"/>
        <v>203717</v>
      </c>
      <c r="S72" s="303">
        <f t="shared" si="37"/>
        <v>0.029059889045279005</v>
      </c>
      <c r="T72" s="314">
        <v>110713</v>
      </c>
      <c r="U72" s="301">
        <v>106445</v>
      </c>
      <c r="V72" s="302">
        <v>192</v>
      </c>
      <c r="W72" s="301">
        <v>247</v>
      </c>
      <c r="X72" s="302">
        <f t="shared" si="38"/>
        <v>217597</v>
      </c>
      <c r="Y72" s="305">
        <f t="shared" si="39"/>
        <v>-0.06378764413112314</v>
      </c>
    </row>
    <row r="73" spans="1:25" s="111" customFormat="1" ht="19.5" customHeight="1">
      <c r="A73" s="299" t="s">
        <v>334</v>
      </c>
      <c r="B73" s="300">
        <v>11009</v>
      </c>
      <c r="C73" s="301">
        <v>15261</v>
      </c>
      <c r="D73" s="302">
        <v>0</v>
      </c>
      <c r="E73" s="301">
        <v>0</v>
      </c>
      <c r="F73" s="302">
        <f t="shared" si="32"/>
        <v>26270</v>
      </c>
      <c r="G73" s="303">
        <f t="shared" si="33"/>
        <v>0.023580544569652816</v>
      </c>
      <c r="H73" s="300">
        <v>9737</v>
      </c>
      <c r="I73" s="301">
        <v>10667</v>
      </c>
      <c r="J73" s="302"/>
      <c r="K73" s="301"/>
      <c r="L73" s="302">
        <f t="shared" si="34"/>
        <v>20404</v>
      </c>
      <c r="M73" s="304">
        <f t="shared" si="35"/>
        <v>0.287492648500294</v>
      </c>
      <c r="N73" s="300">
        <v>81212</v>
      </c>
      <c r="O73" s="301">
        <v>91186</v>
      </c>
      <c r="P73" s="302">
        <v>450</v>
      </c>
      <c r="Q73" s="301">
        <v>438</v>
      </c>
      <c r="R73" s="302">
        <f t="shared" si="36"/>
        <v>173286</v>
      </c>
      <c r="S73" s="303">
        <f t="shared" si="37"/>
        <v>0.024718957834153347</v>
      </c>
      <c r="T73" s="314">
        <v>61978</v>
      </c>
      <c r="U73" s="301">
        <v>66172</v>
      </c>
      <c r="V73" s="302">
        <v>298</v>
      </c>
      <c r="W73" s="301">
        <v>298</v>
      </c>
      <c r="X73" s="302">
        <f t="shared" si="38"/>
        <v>128746</v>
      </c>
      <c r="Y73" s="305">
        <f t="shared" si="39"/>
        <v>0.3459524956115141</v>
      </c>
    </row>
    <row r="74" spans="1:25" s="111" customFormat="1" ht="19.5" customHeight="1">
      <c r="A74" s="299" t="s">
        <v>335</v>
      </c>
      <c r="B74" s="300">
        <v>9313</v>
      </c>
      <c r="C74" s="301">
        <v>9544</v>
      </c>
      <c r="D74" s="302">
        <v>0</v>
      </c>
      <c r="E74" s="301">
        <v>0</v>
      </c>
      <c r="F74" s="302">
        <f t="shared" si="32"/>
        <v>18857</v>
      </c>
      <c r="G74" s="303">
        <f t="shared" si="33"/>
        <v>0.01692646855538421</v>
      </c>
      <c r="H74" s="300">
        <v>10882</v>
      </c>
      <c r="I74" s="301">
        <v>10974</v>
      </c>
      <c r="J74" s="302">
        <v>152</v>
      </c>
      <c r="K74" s="301">
        <v>130</v>
      </c>
      <c r="L74" s="302">
        <f t="shared" si="34"/>
        <v>22138</v>
      </c>
      <c r="M74" s="304">
        <f t="shared" si="35"/>
        <v>-0.14820670340590836</v>
      </c>
      <c r="N74" s="300">
        <v>59329</v>
      </c>
      <c r="O74" s="301">
        <v>55484</v>
      </c>
      <c r="P74" s="302">
        <v>136</v>
      </c>
      <c r="Q74" s="301">
        <v>235</v>
      </c>
      <c r="R74" s="302">
        <f t="shared" si="36"/>
        <v>115184</v>
      </c>
      <c r="S74" s="303">
        <f t="shared" si="37"/>
        <v>0.01643080479189963</v>
      </c>
      <c r="T74" s="314">
        <v>67581</v>
      </c>
      <c r="U74" s="301">
        <v>59129</v>
      </c>
      <c r="V74" s="302">
        <v>424</v>
      </c>
      <c r="W74" s="301">
        <v>543</v>
      </c>
      <c r="X74" s="302">
        <f t="shared" si="38"/>
        <v>127677</v>
      </c>
      <c r="Y74" s="305">
        <f t="shared" si="39"/>
        <v>-0.09784847701622057</v>
      </c>
    </row>
    <row r="75" spans="1:25" s="111" customFormat="1" ht="19.5" customHeight="1">
      <c r="A75" s="299" t="s">
        <v>336</v>
      </c>
      <c r="B75" s="300">
        <v>9372</v>
      </c>
      <c r="C75" s="301">
        <v>9092</v>
      </c>
      <c r="D75" s="302">
        <v>0</v>
      </c>
      <c r="E75" s="301">
        <v>0</v>
      </c>
      <c r="F75" s="302">
        <f t="shared" si="32"/>
        <v>18464</v>
      </c>
      <c r="G75" s="303">
        <f t="shared" si="33"/>
        <v>0.016573702890524157</v>
      </c>
      <c r="H75" s="300">
        <v>6102</v>
      </c>
      <c r="I75" s="301">
        <v>6451</v>
      </c>
      <c r="J75" s="302"/>
      <c r="K75" s="301"/>
      <c r="L75" s="302">
        <f t="shared" si="34"/>
        <v>12553</v>
      </c>
      <c r="M75" s="304">
        <f t="shared" si="35"/>
        <v>0.4708834541543854</v>
      </c>
      <c r="N75" s="300">
        <v>53279</v>
      </c>
      <c r="O75" s="301">
        <v>50735</v>
      </c>
      <c r="P75" s="302">
        <v>4</v>
      </c>
      <c r="Q75" s="301">
        <v>5</v>
      </c>
      <c r="R75" s="302">
        <f t="shared" si="36"/>
        <v>104023</v>
      </c>
      <c r="S75" s="303">
        <f t="shared" si="37"/>
        <v>0.014838706824452833</v>
      </c>
      <c r="T75" s="314">
        <v>39099</v>
      </c>
      <c r="U75" s="301">
        <v>38107</v>
      </c>
      <c r="V75" s="302">
        <v>28</v>
      </c>
      <c r="W75" s="301">
        <v>0</v>
      </c>
      <c r="X75" s="302">
        <f t="shared" si="38"/>
        <v>77234</v>
      </c>
      <c r="Y75" s="305">
        <f t="shared" si="39"/>
        <v>0.34685501204132896</v>
      </c>
    </row>
    <row r="76" spans="1:25" s="111" customFormat="1" ht="19.5" customHeight="1">
      <c r="A76" s="299" t="s">
        <v>337</v>
      </c>
      <c r="B76" s="300">
        <v>4508</v>
      </c>
      <c r="C76" s="301">
        <v>5137</v>
      </c>
      <c r="D76" s="302">
        <v>0</v>
      </c>
      <c r="E76" s="301">
        <v>0</v>
      </c>
      <c r="F76" s="302">
        <f t="shared" si="32"/>
        <v>9645</v>
      </c>
      <c r="G76" s="303">
        <f t="shared" si="33"/>
        <v>0.008657569561260047</v>
      </c>
      <c r="H76" s="300">
        <v>6102</v>
      </c>
      <c r="I76" s="301">
        <v>6602</v>
      </c>
      <c r="J76" s="302"/>
      <c r="K76" s="301"/>
      <c r="L76" s="302">
        <f t="shared" si="34"/>
        <v>12704</v>
      </c>
      <c r="M76" s="304">
        <f t="shared" si="35"/>
        <v>-0.2407903022670025</v>
      </c>
      <c r="N76" s="300">
        <v>38646</v>
      </c>
      <c r="O76" s="301">
        <v>35728</v>
      </c>
      <c r="P76" s="302">
        <v>2</v>
      </c>
      <c r="Q76" s="301"/>
      <c r="R76" s="302">
        <f t="shared" si="36"/>
        <v>74376</v>
      </c>
      <c r="S76" s="303">
        <f t="shared" si="37"/>
        <v>0.010609611900978668</v>
      </c>
      <c r="T76" s="314">
        <v>39882</v>
      </c>
      <c r="U76" s="301">
        <v>35304</v>
      </c>
      <c r="V76" s="302"/>
      <c r="W76" s="301">
        <v>1</v>
      </c>
      <c r="X76" s="302">
        <f t="shared" si="38"/>
        <v>75187</v>
      </c>
      <c r="Y76" s="305">
        <f t="shared" si="39"/>
        <v>-0.010786439145064941</v>
      </c>
    </row>
    <row r="77" spans="1:25" s="111" customFormat="1" ht="19.5" customHeight="1">
      <c r="A77" s="299" t="s">
        <v>338</v>
      </c>
      <c r="B77" s="300">
        <v>4050</v>
      </c>
      <c r="C77" s="301">
        <v>4753</v>
      </c>
      <c r="D77" s="302">
        <v>0</v>
      </c>
      <c r="E77" s="301">
        <v>0</v>
      </c>
      <c r="F77" s="302">
        <f t="shared" si="32"/>
        <v>8803</v>
      </c>
      <c r="G77" s="303">
        <f t="shared" si="33"/>
        <v>0.007901771368353778</v>
      </c>
      <c r="H77" s="300">
        <v>4814</v>
      </c>
      <c r="I77" s="301">
        <v>5097</v>
      </c>
      <c r="J77" s="302"/>
      <c r="K77" s="301"/>
      <c r="L77" s="302">
        <f t="shared" si="34"/>
        <v>9911</v>
      </c>
      <c r="M77" s="304">
        <f t="shared" si="35"/>
        <v>-0.11179497527999194</v>
      </c>
      <c r="N77" s="300">
        <v>29358</v>
      </c>
      <c r="O77" s="301">
        <v>27865</v>
      </c>
      <c r="P77" s="302"/>
      <c r="Q77" s="301"/>
      <c r="R77" s="302">
        <f t="shared" si="36"/>
        <v>57223</v>
      </c>
      <c r="S77" s="303">
        <f t="shared" si="37"/>
        <v>0.008162765163624049</v>
      </c>
      <c r="T77" s="314">
        <v>30769</v>
      </c>
      <c r="U77" s="301">
        <v>28165</v>
      </c>
      <c r="V77" s="302">
        <v>3</v>
      </c>
      <c r="W77" s="301"/>
      <c r="X77" s="302">
        <f t="shared" si="38"/>
        <v>58937</v>
      </c>
      <c r="Y77" s="305">
        <f t="shared" si="39"/>
        <v>-0.029081901012946054</v>
      </c>
    </row>
    <row r="78" spans="1:25" s="111" customFormat="1" ht="19.5" customHeight="1">
      <c r="A78" s="299" t="s">
        <v>339</v>
      </c>
      <c r="B78" s="300">
        <v>3360</v>
      </c>
      <c r="C78" s="301">
        <v>3659</v>
      </c>
      <c r="D78" s="302">
        <v>0</v>
      </c>
      <c r="E78" s="301">
        <v>0</v>
      </c>
      <c r="F78" s="302">
        <f t="shared" si="32"/>
        <v>7019</v>
      </c>
      <c r="G78" s="303">
        <f t="shared" si="33"/>
        <v>0.0063004127268516605</v>
      </c>
      <c r="H78" s="300">
        <v>3050</v>
      </c>
      <c r="I78" s="301">
        <v>3853</v>
      </c>
      <c r="J78" s="302"/>
      <c r="K78" s="301"/>
      <c r="L78" s="302">
        <f t="shared" si="34"/>
        <v>6903</v>
      </c>
      <c r="M78" s="304">
        <f t="shared" si="35"/>
        <v>0.01680428799072864</v>
      </c>
      <c r="N78" s="300">
        <v>22615</v>
      </c>
      <c r="O78" s="301">
        <v>23048</v>
      </c>
      <c r="P78" s="302">
        <v>411</v>
      </c>
      <c r="Q78" s="301">
        <v>206</v>
      </c>
      <c r="R78" s="302">
        <f t="shared" si="36"/>
        <v>46280</v>
      </c>
      <c r="S78" s="303">
        <f t="shared" si="37"/>
        <v>0.006601764531264019</v>
      </c>
      <c r="T78" s="314">
        <v>21100</v>
      </c>
      <c r="U78" s="301">
        <v>23257</v>
      </c>
      <c r="V78" s="302">
        <v>95</v>
      </c>
      <c r="W78" s="301">
        <v>97</v>
      </c>
      <c r="X78" s="302">
        <f t="shared" si="38"/>
        <v>44549</v>
      </c>
      <c r="Y78" s="305">
        <f t="shared" si="39"/>
        <v>0.03885609104581467</v>
      </c>
    </row>
    <row r="79" spans="1:25" s="111" customFormat="1" ht="19.5" customHeight="1">
      <c r="A79" s="299" t="s">
        <v>340</v>
      </c>
      <c r="B79" s="300">
        <v>3079</v>
      </c>
      <c r="C79" s="301">
        <v>3774</v>
      </c>
      <c r="D79" s="302">
        <v>0</v>
      </c>
      <c r="E79" s="301">
        <v>0</v>
      </c>
      <c r="F79" s="302">
        <f aca="true" t="shared" si="40" ref="F79:F85">SUM(B79:E79)</f>
        <v>6853</v>
      </c>
      <c r="G79" s="303">
        <f aca="true" t="shared" si="41" ref="G79:G85">F79/$F$9</f>
        <v>0.006151407382406957</v>
      </c>
      <c r="H79" s="300">
        <v>3729</v>
      </c>
      <c r="I79" s="301">
        <v>4265</v>
      </c>
      <c r="J79" s="302"/>
      <c r="K79" s="301">
        <v>0</v>
      </c>
      <c r="L79" s="302">
        <f aca="true" t="shared" si="42" ref="L79:L85">SUM(H79:K79)</f>
        <v>7994</v>
      </c>
      <c r="M79" s="304">
        <f aca="true" t="shared" si="43" ref="M79:M85">IF(ISERROR(F79/L79-1),"         /0",(F79/L79-1))</f>
        <v>-0.1427320490367776</v>
      </c>
      <c r="N79" s="300">
        <v>21919</v>
      </c>
      <c r="O79" s="301">
        <v>20225</v>
      </c>
      <c r="P79" s="302"/>
      <c r="Q79" s="301"/>
      <c r="R79" s="302">
        <f aca="true" t="shared" si="44" ref="R79:R85">SUM(N79:Q79)</f>
        <v>42144</v>
      </c>
      <c r="S79" s="303">
        <f aca="true" t="shared" si="45" ref="S79:S85">R79/$R$9</f>
        <v>0.006011771054571972</v>
      </c>
      <c r="T79" s="314">
        <v>25487</v>
      </c>
      <c r="U79" s="301">
        <v>22338</v>
      </c>
      <c r="V79" s="302">
        <v>2</v>
      </c>
      <c r="W79" s="301">
        <v>0</v>
      </c>
      <c r="X79" s="302">
        <f aca="true" t="shared" si="46" ref="X79:X85">SUM(T79:W79)</f>
        <v>47827</v>
      </c>
      <c r="Y79" s="305">
        <f aca="true" t="shared" si="47" ref="Y79:Y85">IF(ISERROR(R79/X79-1),"         /0",(R79/X79-1))</f>
        <v>-0.11882409517636483</v>
      </c>
    </row>
    <row r="80" spans="1:25" s="111" customFormat="1" ht="19.5" customHeight="1">
      <c r="A80" s="299" t="s">
        <v>341</v>
      </c>
      <c r="B80" s="300">
        <v>3663</v>
      </c>
      <c r="C80" s="301">
        <v>2457</v>
      </c>
      <c r="D80" s="302">
        <v>0</v>
      </c>
      <c r="E80" s="301">
        <v>0</v>
      </c>
      <c r="F80" s="302">
        <f t="shared" si="40"/>
        <v>6120</v>
      </c>
      <c r="G80" s="303">
        <f t="shared" si="41"/>
        <v>0.005493450048202331</v>
      </c>
      <c r="H80" s="300">
        <v>2592</v>
      </c>
      <c r="I80" s="301">
        <v>3435</v>
      </c>
      <c r="J80" s="302"/>
      <c r="K80" s="301"/>
      <c r="L80" s="302">
        <f t="shared" si="42"/>
        <v>6027</v>
      </c>
      <c r="M80" s="304">
        <f t="shared" si="43"/>
        <v>0.015430562468889963</v>
      </c>
      <c r="N80" s="300">
        <v>22530</v>
      </c>
      <c r="O80" s="301">
        <v>18120</v>
      </c>
      <c r="P80" s="302"/>
      <c r="Q80" s="301">
        <v>3</v>
      </c>
      <c r="R80" s="302">
        <f t="shared" si="44"/>
        <v>40653</v>
      </c>
      <c r="S80" s="303">
        <f t="shared" si="45"/>
        <v>0.005799082400377619</v>
      </c>
      <c r="T80" s="314">
        <v>16656</v>
      </c>
      <c r="U80" s="301">
        <v>17944</v>
      </c>
      <c r="V80" s="302"/>
      <c r="W80" s="301">
        <v>70</v>
      </c>
      <c r="X80" s="302">
        <f t="shared" si="46"/>
        <v>34670</v>
      </c>
      <c r="Y80" s="305">
        <f t="shared" si="47"/>
        <v>0.17256994519757707</v>
      </c>
    </row>
    <row r="81" spans="1:25" s="111" customFormat="1" ht="19.5" customHeight="1">
      <c r="A81" s="299" t="s">
        <v>342</v>
      </c>
      <c r="B81" s="300">
        <v>2725</v>
      </c>
      <c r="C81" s="301">
        <v>2959</v>
      </c>
      <c r="D81" s="302">
        <v>0</v>
      </c>
      <c r="E81" s="301">
        <v>0</v>
      </c>
      <c r="F81" s="302">
        <f>SUM(B81:E81)</f>
        <v>5684</v>
      </c>
      <c r="G81" s="303">
        <f>F81/$F$9</f>
        <v>0.00510208661339576</v>
      </c>
      <c r="H81" s="300">
        <v>2369</v>
      </c>
      <c r="I81" s="301">
        <v>2652</v>
      </c>
      <c r="J81" s="302"/>
      <c r="K81" s="301"/>
      <c r="L81" s="302">
        <f>SUM(H81:K81)</f>
        <v>5021</v>
      </c>
      <c r="M81" s="304">
        <f>IF(ISERROR(F81/L81-1),"         /0",(F81/L81-1))</f>
        <v>0.1320454092810197</v>
      </c>
      <c r="N81" s="300">
        <v>16589</v>
      </c>
      <c r="O81" s="301">
        <v>15936</v>
      </c>
      <c r="P81" s="302">
        <v>1</v>
      </c>
      <c r="Q81" s="301">
        <v>0</v>
      </c>
      <c r="R81" s="302">
        <f>SUM(N81:Q81)</f>
        <v>32526</v>
      </c>
      <c r="S81" s="303">
        <f>R81/$R$9</f>
        <v>0.004639779454276005</v>
      </c>
      <c r="T81" s="314">
        <v>16349</v>
      </c>
      <c r="U81" s="301">
        <v>15669</v>
      </c>
      <c r="V81" s="302"/>
      <c r="W81" s="301"/>
      <c r="X81" s="302">
        <f>SUM(T81:W81)</f>
        <v>32018</v>
      </c>
      <c r="Y81" s="305">
        <f>IF(ISERROR(R81/X81-1),"         /0",(R81/X81-1))</f>
        <v>0.015866075332625407</v>
      </c>
    </row>
    <row r="82" spans="1:25" s="111" customFormat="1" ht="19.5" customHeight="1">
      <c r="A82" s="299" t="s">
        <v>343</v>
      </c>
      <c r="B82" s="300">
        <v>2504</v>
      </c>
      <c r="C82" s="301">
        <v>2620</v>
      </c>
      <c r="D82" s="302">
        <v>0</v>
      </c>
      <c r="E82" s="301">
        <v>0</v>
      </c>
      <c r="F82" s="302">
        <f>SUM(B82:E82)</f>
        <v>5124</v>
      </c>
      <c r="G82" s="303">
        <f>F82/$F$9</f>
        <v>0.004599417981534109</v>
      </c>
      <c r="H82" s="300">
        <v>2723</v>
      </c>
      <c r="I82" s="301">
        <v>3040</v>
      </c>
      <c r="J82" s="302"/>
      <c r="K82" s="301"/>
      <c r="L82" s="302">
        <f>SUM(H82:K82)</f>
        <v>5763</v>
      </c>
      <c r="M82" s="304">
        <f>IF(ISERROR(F82/L82-1),"         /0",(F82/L82-1))</f>
        <v>-0.11087975013014051</v>
      </c>
      <c r="N82" s="300">
        <v>21536</v>
      </c>
      <c r="O82" s="301">
        <v>20460</v>
      </c>
      <c r="P82" s="302"/>
      <c r="Q82" s="301">
        <v>0</v>
      </c>
      <c r="R82" s="302">
        <f>SUM(N82:Q82)</f>
        <v>41996</v>
      </c>
      <c r="S82" s="303">
        <f>R82/$R$9</f>
        <v>0.005990659102311231</v>
      </c>
      <c r="T82" s="314">
        <v>18970</v>
      </c>
      <c r="U82" s="301">
        <v>18277</v>
      </c>
      <c r="V82" s="302"/>
      <c r="W82" s="301"/>
      <c r="X82" s="302">
        <f>SUM(T82:W82)</f>
        <v>37247</v>
      </c>
      <c r="Y82" s="305">
        <f>IF(ISERROR(R82/X82-1),"         /0",(R82/X82-1))</f>
        <v>0.1275002013584987</v>
      </c>
    </row>
    <row r="83" spans="1:25" s="111" customFormat="1" ht="19.5" customHeight="1">
      <c r="A83" s="299" t="s">
        <v>344</v>
      </c>
      <c r="B83" s="300">
        <v>1707</v>
      </c>
      <c r="C83" s="301">
        <v>2204</v>
      </c>
      <c r="D83" s="302">
        <v>0</v>
      </c>
      <c r="E83" s="301">
        <v>0</v>
      </c>
      <c r="F83" s="302">
        <f>SUM(B83:E83)</f>
        <v>3911</v>
      </c>
      <c r="G83" s="303">
        <f>F83/$F$9</f>
        <v>0.0035106018200194962</v>
      </c>
      <c r="H83" s="300">
        <v>1953</v>
      </c>
      <c r="I83" s="301">
        <v>2298</v>
      </c>
      <c r="J83" s="302"/>
      <c r="K83" s="301"/>
      <c r="L83" s="302">
        <f>SUM(H83:K83)</f>
        <v>4251</v>
      </c>
      <c r="M83" s="304">
        <f>IF(ISERROR(F83/L83-1),"         /0",(F83/L83-1))</f>
        <v>-0.07998118089861206</v>
      </c>
      <c r="N83" s="300">
        <v>12623</v>
      </c>
      <c r="O83" s="301">
        <v>13957</v>
      </c>
      <c r="P83" s="302">
        <v>3</v>
      </c>
      <c r="Q83" s="301"/>
      <c r="R83" s="302">
        <f>SUM(N83:Q83)</f>
        <v>26583</v>
      </c>
      <c r="S83" s="303">
        <f>R83/$R$9</f>
        <v>0.003792020452346401</v>
      </c>
      <c r="T83" s="314">
        <v>12971</v>
      </c>
      <c r="U83" s="301">
        <v>16136</v>
      </c>
      <c r="V83" s="302">
        <v>0</v>
      </c>
      <c r="W83" s="301">
        <v>0</v>
      </c>
      <c r="X83" s="302">
        <f>SUM(T83:W83)</f>
        <v>29107</v>
      </c>
      <c r="Y83" s="305">
        <f>IF(ISERROR(R83/X83-1),"         /0",(R83/X83-1))</f>
        <v>-0.08671453602226264</v>
      </c>
    </row>
    <row r="84" spans="1:25" s="111" customFormat="1" ht="19.5" customHeight="1">
      <c r="A84" s="299" t="s">
        <v>345</v>
      </c>
      <c r="B84" s="300">
        <v>1506</v>
      </c>
      <c r="C84" s="301">
        <v>2060</v>
      </c>
      <c r="D84" s="302">
        <v>0</v>
      </c>
      <c r="E84" s="301">
        <v>0</v>
      </c>
      <c r="F84" s="302">
        <f t="shared" si="40"/>
        <v>3566</v>
      </c>
      <c r="G84" s="303">
        <f t="shared" si="41"/>
        <v>0.0032009220378904435</v>
      </c>
      <c r="H84" s="300">
        <v>1328</v>
      </c>
      <c r="I84" s="301">
        <v>2074</v>
      </c>
      <c r="J84" s="302"/>
      <c r="K84" s="301"/>
      <c r="L84" s="302">
        <f t="shared" si="42"/>
        <v>3402</v>
      </c>
      <c r="M84" s="304">
        <f t="shared" si="43"/>
        <v>0.04820693709582602</v>
      </c>
      <c r="N84" s="300">
        <v>13369</v>
      </c>
      <c r="O84" s="301">
        <v>14136</v>
      </c>
      <c r="P84" s="302">
        <v>9</v>
      </c>
      <c r="Q84" s="301">
        <v>9</v>
      </c>
      <c r="R84" s="302">
        <f t="shared" si="44"/>
        <v>27523</v>
      </c>
      <c r="S84" s="303">
        <f t="shared" si="45"/>
        <v>0.003926109878867321</v>
      </c>
      <c r="T84" s="314">
        <v>9588</v>
      </c>
      <c r="U84" s="301">
        <v>10912</v>
      </c>
      <c r="V84" s="302"/>
      <c r="W84" s="301">
        <v>0</v>
      </c>
      <c r="X84" s="302">
        <f t="shared" si="46"/>
        <v>20500</v>
      </c>
      <c r="Y84" s="305">
        <f t="shared" si="47"/>
        <v>0.3425853658536586</v>
      </c>
    </row>
    <row r="85" spans="1:25" s="111" customFormat="1" ht="19.5" customHeight="1">
      <c r="A85" s="299" t="s">
        <v>346</v>
      </c>
      <c r="B85" s="300">
        <v>1035</v>
      </c>
      <c r="C85" s="301">
        <v>1266</v>
      </c>
      <c r="D85" s="302">
        <v>0</v>
      </c>
      <c r="E85" s="301">
        <v>0</v>
      </c>
      <c r="F85" s="302">
        <f t="shared" si="40"/>
        <v>2301</v>
      </c>
      <c r="G85" s="303">
        <f t="shared" si="41"/>
        <v>0.002065429503417249</v>
      </c>
      <c r="H85" s="300">
        <v>1447</v>
      </c>
      <c r="I85" s="301">
        <v>1571</v>
      </c>
      <c r="J85" s="302"/>
      <c r="K85" s="301"/>
      <c r="L85" s="302">
        <f t="shared" si="42"/>
        <v>3018</v>
      </c>
      <c r="M85" s="304">
        <f t="shared" si="43"/>
        <v>-0.2375745526838966</v>
      </c>
      <c r="N85" s="300">
        <v>8181</v>
      </c>
      <c r="O85" s="301">
        <v>7816</v>
      </c>
      <c r="P85" s="302"/>
      <c r="Q85" s="301">
        <v>0</v>
      </c>
      <c r="R85" s="302">
        <f t="shared" si="44"/>
        <v>15997</v>
      </c>
      <c r="S85" s="303">
        <f t="shared" si="45"/>
        <v>0.0022819452723991038</v>
      </c>
      <c r="T85" s="314">
        <v>9842</v>
      </c>
      <c r="U85" s="301">
        <v>9158</v>
      </c>
      <c r="V85" s="302"/>
      <c r="W85" s="301"/>
      <c r="X85" s="302">
        <f t="shared" si="46"/>
        <v>19000</v>
      </c>
      <c r="Y85" s="305">
        <f t="shared" si="47"/>
        <v>-0.15805263157894733</v>
      </c>
    </row>
    <row r="86" spans="1:25" s="111" customFormat="1" ht="19.5" customHeight="1">
      <c r="A86" s="299" t="s">
        <v>347</v>
      </c>
      <c r="B86" s="300">
        <v>597</v>
      </c>
      <c r="C86" s="301">
        <v>872</v>
      </c>
      <c r="D86" s="302">
        <v>0</v>
      </c>
      <c r="E86" s="301">
        <v>0</v>
      </c>
      <c r="F86" s="302">
        <f aca="true" t="shared" si="48" ref="F86:F99">SUM(B86:E86)</f>
        <v>1469</v>
      </c>
      <c r="G86" s="303">
        <f aca="true" t="shared" si="49" ref="G86:G99">F86/$F$9</f>
        <v>0.0013186075360799388</v>
      </c>
      <c r="H86" s="300">
        <v>562</v>
      </c>
      <c r="I86" s="301">
        <v>844</v>
      </c>
      <c r="J86" s="302"/>
      <c r="K86" s="301"/>
      <c r="L86" s="302">
        <f aca="true" t="shared" si="50" ref="L86:L99">SUM(H86:K86)</f>
        <v>1406</v>
      </c>
      <c r="M86" s="304">
        <f aca="true" t="shared" si="51" ref="M86:M99">IF(ISERROR(F86/L86-1),"         /0",(F86/L86-1))</f>
        <v>0.04480796586059754</v>
      </c>
      <c r="N86" s="300">
        <v>5416</v>
      </c>
      <c r="O86" s="301">
        <v>5216</v>
      </c>
      <c r="P86" s="302"/>
      <c r="Q86" s="301"/>
      <c r="R86" s="302">
        <f aca="true" t="shared" si="52" ref="R86:R99">SUM(N86:Q86)</f>
        <v>10632</v>
      </c>
      <c r="S86" s="303">
        <f aca="true" t="shared" si="53" ref="S86:S99">R86/$R$9</f>
        <v>0.0015166370029472572</v>
      </c>
      <c r="T86" s="314">
        <v>4578</v>
      </c>
      <c r="U86" s="301">
        <v>5068</v>
      </c>
      <c r="V86" s="302"/>
      <c r="W86" s="301"/>
      <c r="X86" s="302">
        <f aca="true" t="shared" si="54" ref="X86:X99">SUM(T86:W86)</f>
        <v>9646</v>
      </c>
      <c r="Y86" s="305">
        <f aca="true" t="shared" si="55" ref="Y86:Y99">IF(ISERROR(R86/X86-1),"         /0",(R86/X86-1))</f>
        <v>0.10221853618080035</v>
      </c>
    </row>
    <row r="87" spans="1:25" s="111" customFormat="1" ht="19.5" customHeight="1">
      <c r="A87" s="299" t="s">
        <v>348</v>
      </c>
      <c r="B87" s="300">
        <v>477</v>
      </c>
      <c r="C87" s="301">
        <v>500</v>
      </c>
      <c r="D87" s="302">
        <v>0</v>
      </c>
      <c r="E87" s="301">
        <v>0</v>
      </c>
      <c r="F87" s="302">
        <f t="shared" si="48"/>
        <v>977</v>
      </c>
      <c r="G87" s="303">
        <f t="shared" si="49"/>
        <v>0.0008769772380872022</v>
      </c>
      <c r="H87" s="300">
        <v>335</v>
      </c>
      <c r="I87" s="301">
        <v>473</v>
      </c>
      <c r="J87" s="302"/>
      <c r="K87" s="301"/>
      <c r="L87" s="302">
        <f t="shared" si="50"/>
        <v>808</v>
      </c>
      <c r="M87" s="304">
        <f t="shared" si="51"/>
        <v>0.20915841584158423</v>
      </c>
      <c r="N87" s="300">
        <v>2976</v>
      </c>
      <c r="O87" s="301">
        <v>2798</v>
      </c>
      <c r="P87" s="302">
        <v>9</v>
      </c>
      <c r="Q87" s="301"/>
      <c r="R87" s="302">
        <f t="shared" si="52"/>
        <v>5783</v>
      </c>
      <c r="S87" s="303">
        <f t="shared" si="53"/>
        <v>0.0008249352697558303</v>
      </c>
      <c r="T87" s="314">
        <v>1996</v>
      </c>
      <c r="U87" s="301">
        <v>2184</v>
      </c>
      <c r="V87" s="302"/>
      <c r="W87" s="301"/>
      <c r="X87" s="302">
        <f t="shared" si="54"/>
        <v>4180</v>
      </c>
      <c r="Y87" s="305">
        <f t="shared" si="55"/>
        <v>0.3834928229665071</v>
      </c>
    </row>
    <row r="88" spans="1:25" s="111" customFormat="1" ht="19.5" customHeight="1">
      <c r="A88" s="299" t="s">
        <v>349</v>
      </c>
      <c r="B88" s="300">
        <v>345</v>
      </c>
      <c r="C88" s="301">
        <v>242</v>
      </c>
      <c r="D88" s="302">
        <v>0</v>
      </c>
      <c r="E88" s="301">
        <v>0</v>
      </c>
      <c r="F88" s="302">
        <f t="shared" si="48"/>
        <v>587</v>
      </c>
      <c r="G88" s="303">
        <f t="shared" si="49"/>
        <v>0.000526904440897838</v>
      </c>
      <c r="H88" s="300">
        <v>277</v>
      </c>
      <c r="I88" s="301">
        <v>345</v>
      </c>
      <c r="J88" s="302"/>
      <c r="K88" s="301"/>
      <c r="L88" s="302">
        <f t="shared" si="50"/>
        <v>622</v>
      </c>
      <c r="M88" s="304">
        <f t="shared" si="51"/>
        <v>-0.0562700964630225</v>
      </c>
      <c r="N88" s="300">
        <v>2374</v>
      </c>
      <c r="O88" s="301">
        <v>1946</v>
      </c>
      <c r="P88" s="302"/>
      <c r="Q88" s="301"/>
      <c r="R88" s="302">
        <f t="shared" si="52"/>
        <v>4320</v>
      </c>
      <c r="S88" s="303">
        <f t="shared" si="53"/>
        <v>0.0006162407686918877</v>
      </c>
      <c r="T88" s="314">
        <v>1942</v>
      </c>
      <c r="U88" s="301">
        <v>1815</v>
      </c>
      <c r="V88" s="302"/>
      <c r="W88" s="301"/>
      <c r="X88" s="302">
        <f t="shared" si="54"/>
        <v>3757</v>
      </c>
      <c r="Y88" s="305">
        <f t="shared" si="55"/>
        <v>0.14985360660101144</v>
      </c>
    </row>
    <row r="89" spans="1:25" s="111" customFormat="1" ht="19.5" customHeight="1" thickBot="1">
      <c r="A89" s="299" t="s">
        <v>277</v>
      </c>
      <c r="B89" s="300">
        <v>28354</v>
      </c>
      <c r="C89" s="301">
        <v>29184</v>
      </c>
      <c r="D89" s="302">
        <v>28</v>
      </c>
      <c r="E89" s="301">
        <v>9</v>
      </c>
      <c r="F89" s="302">
        <f t="shared" si="48"/>
        <v>57575</v>
      </c>
      <c r="G89" s="303">
        <f t="shared" si="49"/>
        <v>0.05168061871327602</v>
      </c>
      <c r="H89" s="300">
        <v>23514</v>
      </c>
      <c r="I89" s="301">
        <v>25599</v>
      </c>
      <c r="J89" s="302">
        <v>2</v>
      </c>
      <c r="K89" s="301">
        <v>3</v>
      </c>
      <c r="L89" s="302">
        <f t="shared" si="50"/>
        <v>49118</v>
      </c>
      <c r="M89" s="304">
        <f t="shared" si="51"/>
        <v>0.1721772059122928</v>
      </c>
      <c r="N89" s="300">
        <v>187558</v>
      </c>
      <c r="O89" s="301">
        <v>174049</v>
      </c>
      <c r="P89" s="302">
        <v>820</v>
      </c>
      <c r="Q89" s="301">
        <v>702</v>
      </c>
      <c r="R89" s="302">
        <f t="shared" si="52"/>
        <v>363129</v>
      </c>
      <c r="S89" s="303">
        <f t="shared" si="53"/>
        <v>0.051799744003314004</v>
      </c>
      <c r="T89" s="314">
        <v>157964</v>
      </c>
      <c r="U89" s="301">
        <v>149054</v>
      </c>
      <c r="V89" s="302">
        <v>203</v>
      </c>
      <c r="W89" s="301">
        <v>195</v>
      </c>
      <c r="X89" s="302">
        <f t="shared" si="54"/>
        <v>307416</v>
      </c>
      <c r="Y89" s="305">
        <f t="shared" si="55"/>
        <v>0.1812299945350926</v>
      </c>
    </row>
    <row r="90" spans="1:25" s="119" customFormat="1" ht="19.5" customHeight="1">
      <c r="A90" s="126" t="s">
        <v>52</v>
      </c>
      <c r="B90" s="123">
        <f>SUM(B91:B98)</f>
        <v>13705</v>
      </c>
      <c r="C90" s="122">
        <f>SUM(C91:C98)</f>
        <v>17293</v>
      </c>
      <c r="D90" s="121">
        <f>SUM(D91:D98)</f>
        <v>329</v>
      </c>
      <c r="E90" s="122">
        <f>SUM(E91:E98)</f>
        <v>492</v>
      </c>
      <c r="F90" s="121">
        <f t="shared" si="48"/>
        <v>31819</v>
      </c>
      <c r="G90" s="124">
        <f t="shared" si="49"/>
        <v>0.028561452137867645</v>
      </c>
      <c r="H90" s="123">
        <f>SUM(H91:H98)</f>
        <v>12792</v>
      </c>
      <c r="I90" s="122">
        <f>SUM(I91:I98)</f>
        <v>15609</v>
      </c>
      <c r="J90" s="121">
        <f>SUM(J91:J98)</f>
        <v>57</v>
      </c>
      <c r="K90" s="122">
        <f>SUM(K91:K98)</f>
        <v>35</v>
      </c>
      <c r="L90" s="121">
        <f t="shared" si="50"/>
        <v>28493</v>
      </c>
      <c r="M90" s="125">
        <f t="shared" si="51"/>
        <v>0.11673042501667075</v>
      </c>
      <c r="N90" s="123">
        <f>SUM(N91:N98)</f>
        <v>85389</v>
      </c>
      <c r="O90" s="122">
        <f>SUM(O91:O98)</f>
        <v>89634</v>
      </c>
      <c r="P90" s="121">
        <f>SUM(P91:P98)</f>
        <v>1998</v>
      </c>
      <c r="Q90" s="122">
        <f>SUM(Q91:Q98)</f>
        <v>2108</v>
      </c>
      <c r="R90" s="121">
        <f t="shared" si="52"/>
        <v>179129</v>
      </c>
      <c r="S90" s="124">
        <f t="shared" si="53"/>
        <v>0.025552452003474342</v>
      </c>
      <c r="T90" s="123">
        <f>SUM(T91:T98)</f>
        <v>79413</v>
      </c>
      <c r="U90" s="122">
        <f>SUM(U91:U98)</f>
        <v>81305</v>
      </c>
      <c r="V90" s="121">
        <f>SUM(V91:V98)</f>
        <v>668</v>
      </c>
      <c r="W90" s="122">
        <f>SUM(W91:W98)</f>
        <v>622</v>
      </c>
      <c r="X90" s="121">
        <f t="shared" si="54"/>
        <v>162008</v>
      </c>
      <c r="Y90" s="120">
        <f t="shared" si="55"/>
        <v>0.1056799664214112</v>
      </c>
    </row>
    <row r="91" spans="1:25" ht="19.5" customHeight="1">
      <c r="A91" s="292" t="s">
        <v>350</v>
      </c>
      <c r="B91" s="293">
        <v>5716</v>
      </c>
      <c r="C91" s="294">
        <v>6790</v>
      </c>
      <c r="D91" s="295">
        <v>0</v>
      </c>
      <c r="E91" s="294">
        <v>11</v>
      </c>
      <c r="F91" s="295">
        <f t="shared" si="48"/>
        <v>12517</v>
      </c>
      <c r="G91" s="296">
        <f t="shared" si="49"/>
        <v>0.011235541544664801</v>
      </c>
      <c r="H91" s="293">
        <v>4300</v>
      </c>
      <c r="I91" s="294">
        <v>4536</v>
      </c>
      <c r="J91" s="295"/>
      <c r="K91" s="294"/>
      <c r="L91" s="295">
        <f t="shared" si="50"/>
        <v>8836</v>
      </c>
      <c r="M91" s="297">
        <f t="shared" si="51"/>
        <v>0.41659121774558616</v>
      </c>
      <c r="N91" s="293">
        <v>31178</v>
      </c>
      <c r="O91" s="294">
        <v>31897</v>
      </c>
      <c r="P91" s="295">
        <v>9</v>
      </c>
      <c r="Q91" s="294">
        <v>17</v>
      </c>
      <c r="R91" s="295">
        <f t="shared" si="52"/>
        <v>63101</v>
      </c>
      <c r="S91" s="296">
        <f t="shared" si="53"/>
        <v>0.009001252024358057</v>
      </c>
      <c r="T91" s="313">
        <v>26784</v>
      </c>
      <c r="U91" s="294">
        <v>26339</v>
      </c>
      <c r="V91" s="295">
        <v>11</v>
      </c>
      <c r="W91" s="294">
        <v>11</v>
      </c>
      <c r="X91" s="295">
        <f t="shared" si="54"/>
        <v>53145</v>
      </c>
      <c r="Y91" s="298">
        <f t="shared" si="55"/>
        <v>0.18733653212908075</v>
      </c>
    </row>
    <row r="92" spans="1:25" ht="19.5" customHeight="1">
      <c r="A92" s="299" t="s">
        <v>351</v>
      </c>
      <c r="B92" s="300">
        <v>2998</v>
      </c>
      <c r="C92" s="301">
        <v>3940</v>
      </c>
      <c r="D92" s="302">
        <v>0</v>
      </c>
      <c r="E92" s="301">
        <v>3</v>
      </c>
      <c r="F92" s="302">
        <f t="shared" si="48"/>
        <v>6941</v>
      </c>
      <c r="G92" s="303">
        <f t="shared" si="49"/>
        <v>0.0062303981674137875</v>
      </c>
      <c r="H92" s="300">
        <v>2832</v>
      </c>
      <c r="I92" s="301">
        <v>3158</v>
      </c>
      <c r="J92" s="302">
        <v>0</v>
      </c>
      <c r="K92" s="301">
        <v>7</v>
      </c>
      <c r="L92" s="302">
        <f t="shared" si="50"/>
        <v>5997</v>
      </c>
      <c r="M92" s="304">
        <f t="shared" si="51"/>
        <v>0.15741203935300985</v>
      </c>
      <c r="N92" s="300">
        <v>20770</v>
      </c>
      <c r="O92" s="301">
        <v>22329</v>
      </c>
      <c r="P92" s="302">
        <v>10</v>
      </c>
      <c r="Q92" s="301">
        <v>39</v>
      </c>
      <c r="R92" s="302">
        <f t="shared" si="52"/>
        <v>43148</v>
      </c>
      <c r="S92" s="303">
        <f t="shared" si="53"/>
        <v>0.006154989973962401</v>
      </c>
      <c r="T92" s="314">
        <v>17239</v>
      </c>
      <c r="U92" s="301">
        <v>17735</v>
      </c>
      <c r="V92" s="302">
        <v>18</v>
      </c>
      <c r="W92" s="301">
        <v>22</v>
      </c>
      <c r="X92" s="302">
        <f t="shared" si="54"/>
        <v>35014</v>
      </c>
      <c r="Y92" s="305">
        <f t="shared" si="55"/>
        <v>0.23230707716913224</v>
      </c>
    </row>
    <row r="93" spans="1:25" ht="19.5" customHeight="1">
      <c r="A93" s="299" t="s">
        <v>352</v>
      </c>
      <c r="B93" s="300">
        <v>1238</v>
      </c>
      <c r="C93" s="301">
        <v>1678</v>
      </c>
      <c r="D93" s="302">
        <v>270</v>
      </c>
      <c r="E93" s="301">
        <v>423</v>
      </c>
      <c r="F93" s="302">
        <f t="shared" si="48"/>
        <v>3609</v>
      </c>
      <c r="G93" s="303">
        <f t="shared" si="49"/>
        <v>0.003239519807836963</v>
      </c>
      <c r="H93" s="300">
        <v>1484</v>
      </c>
      <c r="I93" s="301">
        <v>1601</v>
      </c>
      <c r="J93" s="302"/>
      <c r="K93" s="301"/>
      <c r="L93" s="302">
        <f t="shared" si="50"/>
        <v>3085</v>
      </c>
      <c r="M93" s="304">
        <f t="shared" si="51"/>
        <v>0.1698541329011345</v>
      </c>
      <c r="N93" s="300">
        <v>8144</v>
      </c>
      <c r="O93" s="301">
        <v>9363</v>
      </c>
      <c r="P93" s="302">
        <v>1596</v>
      </c>
      <c r="Q93" s="301">
        <v>1601</v>
      </c>
      <c r="R93" s="302">
        <f t="shared" si="52"/>
        <v>20704</v>
      </c>
      <c r="S93" s="303">
        <f t="shared" si="53"/>
        <v>0.0029533909432863065</v>
      </c>
      <c r="T93" s="314">
        <v>8580</v>
      </c>
      <c r="U93" s="301">
        <v>8615</v>
      </c>
      <c r="V93" s="302">
        <v>6</v>
      </c>
      <c r="W93" s="301">
        <v>12</v>
      </c>
      <c r="X93" s="302">
        <f t="shared" si="54"/>
        <v>17213</v>
      </c>
      <c r="Y93" s="305">
        <f t="shared" si="55"/>
        <v>0.20281182826933142</v>
      </c>
    </row>
    <row r="94" spans="1:25" ht="19.5" customHeight="1">
      <c r="A94" s="299" t="s">
        <v>353</v>
      </c>
      <c r="B94" s="300">
        <v>615</v>
      </c>
      <c r="C94" s="301">
        <v>585</v>
      </c>
      <c r="D94" s="302">
        <v>0</v>
      </c>
      <c r="E94" s="301">
        <v>0</v>
      </c>
      <c r="F94" s="302">
        <f t="shared" si="48"/>
        <v>1200</v>
      </c>
      <c r="G94" s="303">
        <f t="shared" si="49"/>
        <v>0.001077147068274967</v>
      </c>
      <c r="H94" s="300">
        <v>442</v>
      </c>
      <c r="I94" s="301">
        <v>583</v>
      </c>
      <c r="J94" s="302"/>
      <c r="K94" s="301"/>
      <c r="L94" s="302">
        <f t="shared" si="50"/>
        <v>1025</v>
      </c>
      <c r="M94" s="304">
        <f t="shared" si="51"/>
        <v>0.1707317073170731</v>
      </c>
      <c r="N94" s="300">
        <v>2940</v>
      </c>
      <c r="O94" s="301">
        <v>3027</v>
      </c>
      <c r="P94" s="302">
        <v>6</v>
      </c>
      <c r="Q94" s="301"/>
      <c r="R94" s="302">
        <f t="shared" si="52"/>
        <v>5973</v>
      </c>
      <c r="S94" s="303">
        <f t="shared" si="53"/>
        <v>0.0008520384517121865</v>
      </c>
      <c r="T94" s="314">
        <v>2236</v>
      </c>
      <c r="U94" s="301">
        <v>2308</v>
      </c>
      <c r="V94" s="302"/>
      <c r="W94" s="301"/>
      <c r="X94" s="302">
        <f t="shared" si="54"/>
        <v>4544</v>
      </c>
      <c r="Y94" s="305">
        <f t="shared" si="55"/>
        <v>0.314480633802817</v>
      </c>
    </row>
    <row r="95" spans="1:25" ht="19.5" customHeight="1">
      <c r="A95" s="299" t="s">
        <v>354</v>
      </c>
      <c r="B95" s="300">
        <v>385</v>
      </c>
      <c r="C95" s="301">
        <v>530</v>
      </c>
      <c r="D95" s="302">
        <v>18</v>
      </c>
      <c r="E95" s="301">
        <v>0</v>
      </c>
      <c r="F95" s="302">
        <f t="shared" si="48"/>
        <v>933</v>
      </c>
      <c r="G95" s="303">
        <f t="shared" si="49"/>
        <v>0.0008374818455837867</v>
      </c>
      <c r="H95" s="300">
        <v>733</v>
      </c>
      <c r="I95" s="301">
        <v>1044</v>
      </c>
      <c r="J95" s="302"/>
      <c r="K95" s="301"/>
      <c r="L95" s="302">
        <f t="shared" si="50"/>
        <v>1777</v>
      </c>
      <c r="M95" s="304">
        <f t="shared" si="51"/>
        <v>-0.47495779403489025</v>
      </c>
      <c r="N95" s="300">
        <v>3781</v>
      </c>
      <c r="O95" s="301">
        <v>3879</v>
      </c>
      <c r="P95" s="302">
        <v>23</v>
      </c>
      <c r="Q95" s="301"/>
      <c r="R95" s="302">
        <f t="shared" si="52"/>
        <v>7683</v>
      </c>
      <c r="S95" s="303">
        <f t="shared" si="53"/>
        <v>0.001095967089319392</v>
      </c>
      <c r="T95" s="314">
        <v>4965</v>
      </c>
      <c r="U95" s="301">
        <v>6019</v>
      </c>
      <c r="V95" s="302">
        <v>1</v>
      </c>
      <c r="W95" s="301"/>
      <c r="X95" s="302">
        <f t="shared" si="54"/>
        <v>10985</v>
      </c>
      <c r="Y95" s="305">
        <f t="shared" si="55"/>
        <v>-0.3005917159763314</v>
      </c>
    </row>
    <row r="96" spans="1:25" ht="19.5" customHeight="1">
      <c r="A96" s="299" t="s">
        <v>355</v>
      </c>
      <c r="B96" s="300">
        <v>333</v>
      </c>
      <c r="C96" s="301">
        <v>563</v>
      </c>
      <c r="D96" s="302">
        <v>0</v>
      </c>
      <c r="E96" s="301">
        <v>0</v>
      </c>
      <c r="F96" s="302">
        <f t="shared" si="48"/>
        <v>896</v>
      </c>
      <c r="G96" s="303">
        <f t="shared" si="49"/>
        <v>0.000804269810978642</v>
      </c>
      <c r="H96" s="300">
        <v>454</v>
      </c>
      <c r="I96" s="301">
        <v>1000</v>
      </c>
      <c r="J96" s="302"/>
      <c r="K96" s="301"/>
      <c r="L96" s="302">
        <f t="shared" si="50"/>
        <v>1454</v>
      </c>
      <c r="M96" s="304">
        <f t="shared" si="51"/>
        <v>-0.3837689133425034</v>
      </c>
      <c r="N96" s="300">
        <v>2252</v>
      </c>
      <c r="O96" s="301">
        <v>2500</v>
      </c>
      <c r="P96" s="302">
        <v>138</v>
      </c>
      <c r="Q96" s="301">
        <v>113</v>
      </c>
      <c r="R96" s="302">
        <f t="shared" si="52"/>
        <v>5003</v>
      </c>
      <c r="S96" s="303">
        <f t="shared" si="53"/>
        <v>0.0007136695754086839</v>
      </c>
      <c r="T96" s="314">
        <v>2885</v>
      </c>
      <c r="U96" s="301">
        <v>3215</v>
      </c>
      <c r="V96" s="302">
        <v>7</v>
      </c>
      <c r="W96" s="301"/>
      <c r="X96" s="302">
        <f t="shared" si="54"/>
        <v>6107</v>
      </c>
      <c r="Y96" s="305">
        <f t="shared" si="55"/>
        <v>-0.18077615850663176</v>
      </c>
    </row>
    <row r="97" spans="1:25" ht="19.5" customHeight="1">
      <c r="A97" s="299" t="s">
        <v>356</v>
      </c>
      <c r="B97" s="300">
        <v>244</v>
      </c>
      <c r="C97" s="301">
        <v>428</v>
      </c>
      <c r="D97" s="302">
        <v>11</v>
      </c>
      <c r="E97" s="301">
        <v>19</v>
      </c>
      <c r="F97" s="302">
        <f t="shared" si="48"/>
        <v>702</v>
      </c>
      <c r="G97" s="303">
        <f t="shared" si="49"/>
        <v>0.0006301310349408557</v>
      </c>
      <c r="H97" s="300">
        <v>272</v>
      </c>
      <c r="I97" s="301">
        <v>276</v>
      </c>
      <c r="J97" s="302"/>
      <c r="K97" s="301">
        <v>8</v>
      </c>
      <c r="L97" s="302">
        <f t="shared" si="50"/>
        <v>556</v>
      </c>
      <c r="M97" s="304">
        <f t="shared" si="51"/>
        <v>0.2625899280575539</v>
      </c>
      <c r="N97" s="300">
        <v>1708</v>
      </c>
      <c r="O97" s="301">
        <v>2134</v>
      </c>
      <c r="P97" s="302">
        <v>11</v>
      </c>
      <c r="Q97" s="301">
        <v>19</v>
      </c>
      <c r="R97" s="302">
        <f t="shared" si="52"/>
        <v>3872</v>
      </c>
      <c r="S97" s="303">
        <f t="shared" si="53"/>
        <v>0.0005523343186053216</v>
      </c>
      <c r="T97" s="314">
        <v>1791</v>
      </c>
      <c r="U97" s="301">
        <v>1969</v>
      </c>
      <c r="V97" s="302">
        <v>1</v>
      </c>
      <c r="W97" s="301">
        <v>8</v>
      </c>
      <c r="X97" s="302">
        <f t="shared" si="54"/>
        <v>3769</v>
      </c>
      <c r="Y97" s="305">
        <f t="shared" si="55"/>
        <v>0.027328203767577497</v>
      </c>
    </row>
    <row r="98" spans="1:25" ht="19.5" customHeight="1" thickBot="1">
      <c r="A98" s="306" t="s">
        <v>277</v>
      </c>
      <c r="B98" s="307">
        <v>2176</v>
      </c>
      <c r="C98" s="308">
        <v>2779</v>
      </c>
      <c r="D98" s="309">
        <v>30</v>
      </c>
      <c r="E98" s="308">
        <v>36</v>
      </c>
      <c r="F98" s="309">
        <f t="shared" si="48"/>
        <v>5021</v>
      </c>
      <c r="G98" s="310">
        <f t="shared" si="49"/>
        <v>0.004506962858173841</v>
      </c>
      <c r="H98" s="307">
        <v>2275</v>
      </c>
      <c r="I98" s="308">
        <v>3411</v>
      </c>
      <c r="J98" s="309">
        <v>57</v>
      </c>
      <c r="K98" s="308">
        <v>20</v>
      </c>
      <c r="L98" s="309">
        <f t="shared" si="50"/>
        <v>5763</v>
      </c>
      <c r="M98" s="311">
        <f t="shared" si="51"/>
        <v>-0.12875238591011628</v>
      </c>
      <c r="N98" s="307">
        <v>14616</v>
      </c>
      <c r="O98" s="308">
        <v>14505</v>
      </c>
      <c r="P98" s="309">
        <v>205</v>
      </c>
      <c r="Q98" s="308">
        <v>319</v>
      </c>
      <c r="R98" s="309">
        <f t="shared" si="52"/>
        <v>29645</v>
      </c>
      <c r="S98" s="310">
        <f t="shared" si="53"/>
        <v>0.004228809626821994</v>
      </c>
      <c r="T98" s="315">
        <v>14933</v>
      </c>
      <c r="U98" s="308">
        <v>15105</v>
      </c>
      <c r="V98" s="309">
        <v>624</v>
      </c>
      <c r="W98" s="308">
        <v>569</v>
      </c>
      <c r="X98" s="309">
        <f t="shared" si="54"/>
        <v>31231</v>
      </c>
      <c r="Y98" s="312">
        <f t="shared" si="55"/>
        <v>-0.050782875988601095</v>
      </c>
    </row>
    <row r="99" spans="1:25" s="111" customFormat="1" ht="19.5" customHeight="1" thickBot="1">
      <c r="A99" s="118" t="s">
        <v>51</v>
      </c>
      <c r="B99" s="115">
        <v>2517</v>
      </c>
      <c r="C99" s="114">
        <v>2875</v>
      </c>
      <c r="D99" s="113">
        <v>0</v>
      </c>
      <c r="E99" s="114">
        <v>0</v>
      </c>
      <c r="F99" s="113">
        <f t="shared" si="48"/>
        <v>5392</v>
      </c>
      <c r="G99" s="116">
        <f t="shared" si="49"/>
        <v>0.004839980826782185</v>
      </c>
      <c r="H99" s="115">
        <v>3410</v>
      </c>
      <c r="I99" s="114">
        <v>2727</v>
      </c>
      <c r="J99" s="113"/>
      <c r="K99" s="114"/>
      <c r="L99" s="113">
        <f t="shared" si="50"/>
        <v>6137</v>
      </c>
      <c r="M99" s="117">
        <f t="shared" si="51"/>
        <v>-0.12139481831513765</v>
      </c>
      <c r="N99" s="115">
        <v>18754</v>
      </c>
      <c r="O99" s="114">
        <v>18605</v>
      </c>
      <c r="P99" s="113"/>
      <c r="Q99" s="114"/>
      <c r="R99" s="113">
        <f t="shared" si="52"/>
        <v>37359</v>
      </c>
      <c r="S99" s="116">
        <f t="shared" si="53"/>
        <v>0.005329198814250054</v>
      </c>
      <c r="T99" s="115">
        <v>20777</v>
      </c>
      <c r="U99" s="114">
        <v>16622</v>
      </c>
      <c r="V99" s="113">
        <v>1</v>
      </c>
      <c r="W99" s="114">
        <v>2</v>
      </c>
      <c r="X99" s="113">
        <f t="shared" si="54"/>
        <v>37402</v>
      </c>
      <c r="Y99" s="112">
        <f t="shared" si="55"/>
        <v>-0.0011496711405807325</v>
      </c>
    </row>
    <row r="100" ht="15" thickTop="1">
      <c r="A100" s="63"/>
    </row>
    <row r="101" ht="14.25">
      <c r="A101" s="63" t="s">
        <v>50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100:Y65536 M100:M65536 Y3 M3 M5:M8 Y5:Y8">
    <cfRule type="cellIs" priority="1" dxfId="99" operator="lessThan" stopIfTrue="1">
      <formula>0</formula>
    </cfRule>
  </conditionalFormatting>
  <conditionalFormatting sqref="Y9:Y99 M9:M99">
    <cfRule type="cellIs" priority="2" dxfId="99" operator="lessThan" stopIfTrue="1">
      <formula>0</formula>
    </cfRule>
    <cfRule type="cellIs" priority="3" dxfId="101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5"/>
  <sheetViews>
    <sheetView showGridLines="0" zoomScale="80" zoomScaleNormal="80" zoomScalePageLayoutView="0" workbookViewId="0" topLeftCell="A1">
      <selection activeCell="P23" sqref="P23"/>
    </sheetView>
  </sheetViews>
  <sheetFormatPr defaultColWidth="8.00390625" defaultRowHeight="15"/>
  <cols>
    <col min="1" max="1" width="19.57421875" style="86" customWidth="1"/>
    <col min="2" max="2" width="9.421875" style="86" bestFit="1" customWidth="1"/>
    <col min="3" max="3" width="10.7109375" style="86" customWidth="1"/>
    <col min="4" max="4" width="8.00390625" style="86" bestFit="1" customWidth="1"/>
    <col min="5" max="5" width="10.8515625" style="86" customWidth="1"/>
    <col min="6" max="6" width="11.140625" style="86" customWidth="1"/>
    <col min="7" max="7" width="10.00390625" style="86" bestFit="1" customWidth="1"/>
    <col min="8" max="8" width="10.421875" style="86" customWidth="1"/>
    <col min="9" max="9" width="10.8515625" style="86" customWidth="1"/>
    <col min="10" max="10" width="8.57421875" style="86" customWidth="1"/>
    <col min="11" max="12" width="11.00390625" style="86" customWidth="1"/>
    <col min="13" max="13" width="10.57421875" style="86" bestFit="1" customWidth="1"/>
    <col min="14" max="14" width="12.421875" style="86" customWidth="1"/>
    <col min="15" max="15" width="11.140625" style="86" bestFit="1" customWidth="1"/>
    <col min="16" max="16" width="10.00390625" style="86" customWidth="1"/>
    <col min="17" max="17" width="10.8515625" style="86" customWidth="1"/>
    <col min="18" max="18" width="12.421875" style="86" customWidth="1"/>
    <col min="19" max="19" width="11.28125" style="86" bestFit="1" customWidth="1"/>
    <col min="20" max="21" width="12.421875" style="86" customWidth="1"/>
    <col min="22" max="22" width="10.8515625" style="86" customWidth="1"/>
    <col min="23" max="23" width="11.00390625" style="86" customWidth="1"/>
    <col min="24" max="24" width="12.7109375" style="86" bestFit="1" customWidth="1"/>
    <col min="25" max="25" width="9.8515625" style="86" bestFit="1" customWidth="1"/>
    <col min="26" max="16384" width="8.00390625" style="86" customWidth="1"/>
  </cols>
  <sheetData>
    <row r="1" spans="24:25" ht="18">
      <c r="X1" s="725" t="s">
        <v>26</v>
      </c>
      <c r="Y1" s="725"/>
    </row>
    <row r="2" ht="5.25" customHeight="1" thickBot="1"/>
    <row r="3" spans="1:25" ht="24.75" customHeight="1" thickTop="1">
      <c r="A3" s="711" t="s">
        <v>61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3"/>
    </row>
    <row r="4" spans="1:25" ht="21" customHeight="1" thickBot="1">
      <c r="A4" s="720" t="s">
        <v>60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2"/>
    </row>
    <row r="5" spans="1:25" s="138" customFormat="1" ht="17.25" customHeight="1" thickBot="1" thickTop="1">
      <c r="A5" s="652" t="s">
        <v>59</v>
      </c>
      <c r="B5" s="704" t="s">
        <v>34</v>
      </c>
      <c r="C5" s="705"/>
      <c r="D5" s="705"/>
      <c r="E5" s="705"/>
      <c r="F5" s="705"/>
      <c r="G5" s="705"/>
      <c r="H5" s="705"/>
      <c r="I5" s="705"/>
      <c r="J5" s="706"/>
      <c r="K5" s="706"/>
      <c r="L5" s="706"/>
      <c r="M5" s="707"/>
      <c r="N5" s="704" t="s">
        <v>33</v>
      </c>
      <c r="O5" s="705"/>
      <c r="P5" s="705"/>
      <c r="Q5" s="705"/>
      <c r="R5" s="705"/>
      <c r="S5" s="705"/>
      <c r="T5" s="705"/>
      <c r="U5" s="705"/>
      <c r="V5" s="705"/>
      <c r="W5" s="705"/>
      <c r="X5" s="705"/>
      <c r="Y5" s="708"/>
    </row>
    <row r="6" spans="1:25" s="104" customFormat="1" ht="26.25" customHeight="1">
      <c r="A6" s="653"/>
      <c r="B6" s="723" t="s">
        <v>154</v>
      </c>
      <c r="C6" s="724"/>
      <c r="D6" s="724"/>
      <c r="E6" s="724"/>
      <c r="F6" s="724"/>
      <c r="G6" s="701" t="s">
        <v>32</v>
      </c>
      <c r="H6" s="723" t="s">
        <v>155</v>
      </c>
      <c r="I6" s="724"/>
      <c r="J6" s="724"/>
      <c r="K6" s="724"/>
      <c r="L6" s="724"/>
      <c r="M6" s="698" t="s">
        <v>31</v>
      </c>
      <c r="N6" s="723" t="s">
        <v>156</v>
      </c>
      <c r="O6" s="724"/>
      <c r="P6" s="724"/>
      <c r="Q6" s="724"/>
      <c r="R6" s="724"/>
      <c r="S6" s="701" t="s">
        <v>32</v>
      </c>
      <c r="T6" s="723" t="s">
        <v>157</v>
      </c>
      <c r="U6" s="724"/>
      <c r="V6" s="724"/>
      <c r="W6" s="724"/>
      <c r="X6" s="724"/>
      <c r="Y6" s="714" t="s">
        <v>31</v>
      </c>
    </row>
    <row r="7" spans="1:25" s="99" customFormat="1" ht="26.25" customHeight="1">
      <c r="A7" s="654"/>
      <c r="B7" s="719" t="s">
        <v>20</v>
      </c>
      <c r="C7" s="718"/>
      <c r="D7" s="717" t="s">
        <v>19</v>
      </c>
      <c r="E7" s="718"/>
      <c r="F7" s="709" t="s">
        <v>15</v>
      </c>
      <c r="G7" s="702"/>
      <c r="H7" s="719" t="s">
        <v>20</v>
      </c>
      <c r="I7" s="718"/>
      <c r="J7" s="717" t="s">
        <v>19</v>
      </c>
      <c r="K7" s="718"/>
      <c r="L7" s="709" t="s">
        <v>15</v>
      </c>
      <c r="M7" s="699"/>
      <c r="N7" s="719" t="s">
        <v>20</v>
      </c>
      <c r="O7" s="718"/>
      <c r="P7" s="717" t="s">
        <v>19</v>
      </c>
      <c r="Q7" s="718"/>
      <c r="R7" s="709" t="s">
        <v>15</v>
      </c>
      <c r="S7" s="702"/>
      <c r="T7" s="719" t="s">
        <v>20</v>
      </c>
      <c r="U7" s="718"/>
      <c r="V7" s="717" t="s">
        <v>19</v>
      </c>
      <c r="W7" s="718"/>
      <c r="X7" s="709" t="s">
        <v>15</v>
      </c>
      <c r="Y7" s="715"/>
    </row>
    <row r="8" spans="1:25" s="134" customFormat="1" ht="15" thickBot="1">
      <c r="A8" s="655"/>
      <c r="B8" s="137" t="s">
        <v>17</v>
      </c>
      <c r="C8" s="135" t="s">
        <v>16</v>
      </c>
      <c r="D8" s="136" t="s">
        <v>17</v>
      </c>
      <c r="E8" s="135" t="s">
        <v>16</v>
      </c>
      <c r="F8" s="710"/>
      <c r="G8" s="703"/>
      <c r="H8" s="137" t="s">
        <v>17</v>
      </c>
      <c r="I8" s="135" t="s">
        <v>16</v>
      </c>
      <c r="J8" s="136" t="s">
        <v>17</v>
      </c>
      <c r="K8" s="135" t="s">
        <v>16</v>
      </c>
      <c r="L8" s="710"/>
      <c r="M8" s="700"/>
      <c r="N8" s="137" t="s">
        <v>17</v>
      </c>
      <c r="O8" s="135" t="s">
        <v>16</v>
      </c>
      <c r="P8" s="136" t="s">
        <v>17</v>
      </c>
      <c r="Q8" s="135" t="s">
        <v>16</v>
      </c>
      <c r="R8" s="710"/>
      <c r="S8" s="703"/>
      <c r="T8" s="137" t="s">
        <v>17</v>
      </c>
      <c r="U8" s="135" t="s">
        <v>16</v>
      </c>
      <c r="V8" s="136" t="s">
        <v>17</v>
      </c>
      <c r="W8" s="135" t="s">
        <v>16</v>
      </c>
      <c r="X8" s="710"/>
      <c r="Y8" s="716"/>
    </row>
    <row r="9" spans="1:25" s="88" customFormat="1" ht="18" customHeight="1" thickBot="1" thickTop="1">
      <c r="A9" s="166" t="s">
        <v>22</v>
      </c>
      <c r="B9" s="163">
        <f>B10+B14+B25+B38+B48+B53</f>
        <v>514533</v>
      </c>
      <c r="C9" s="162">
        <f>C10+C14+C25+C38+C48+C53</f>
        <v>596575</v>
      </c>
      <c r="D9" s="161">
        <f>D10+D14+D25+D38+D48+D53</f>
        <v>922</v>
      </c>
      <c r="E9" s="160">
        <f>E10+E14+E25+E38+E48+E53</f>
        <v>2024</v>
      </c>
      <c r="F9" s="159">
        <f aca="true" t="shared" si="0" ref="F9:F53">SUM(B9:E9)</f>
        <v>1114054</v>
      </c>
      <c r="G9" s="164">
        <f aca="true" t="shared" si="1" ref="G9:G53">F9/$F$9</f>
        <v>1</v>
      </c>
      <c r="H9" s="163">
        <f>H10+H14+H25+H38+H48+H53</f>
        <v>522398</v>
      </c>
      <c r="I9" s="162">
        <f>I10+I14+I25+I38+I48+I53</f>
        <v>585869</v>
      </c>
      <c r="J9" s="161">
        <f>J10+J14+J25+J38+J48+J53</f>
        <v>1351</v>
      </c>
      <c r="K9" s="160">
        <f>K10+K14+K25+K38+K48+K53</f>
        <v>1299</v>
      </c>
      <c r="L9" s="159">
        <f aca="true" t="shared" si="2" ref="L9:L53">SUM(H9:K9)</f>
        <v>1110917</v>
      </c>
      <c r="M9" s="165">
        <f aca="true" t="shared" si="3" ref="M9:M53">IF(ISERROR(F9/L9-1),"         /0",(F9/L9-1))</f>
        <v>0.002823793316692358</v>
      </c>
      <c r="N9" s="163">
        <f>N10+N14+N25+N38+N48+N53</f>
        <v>3520076</v>
      </c>
      <c r="O9" s="162">
        <f>O10+O14+O25+O38+O48+O53</f>
        <v>3471274</v>
      </c>
      <c r="P9" s="161">
        <f>P10+P14+P25+P38+P48+P53</f>
        <v>8868</v>
      </c>
      <c r="Q9" s="160">
        <f>Q10+Q14+Q25+Q38+Q48+Q53</f>
        <v>10029</v>
      </c>
      <c r="R9" s="159">
        <f aca="true" t="shared" si="4" ref="R9:R53">SUM(N9:Q9)</f>
        <v>7010247</v>
      </c>
      <c r="S9" s="164">
        <f aca="true" t="shared" si="5" ref="S9:S53">R9/$R$9</f>
        <v>1</v>
      </c>
      <c r="T9" s="163">
        <f>T10+T14+T25+T38+T48+T53</f>
        <v>3403164</v>
      </c>
      <c r="U9" s="162">
        <f>U10+U14+U25+U38+U48+U53</f>
        <v>3277713</v>
      </c>
      <c r="V9" s="161">
        <f>V10+V14+V25+V38+V48+V53</f>
        <v>16537</v>
      </c>
      <c r="W9" s="160">
        <f>W10+W14+W25+W38+W48+W53</f>
        <v>11811</v>
      </c>
      <c r="X9" s="159">
        <f aca="true" t="shared" si="6" ref="X9:X53">SUM(T9:W9)</f>
        <v>6709225</v>
      </c>
      <c r="Y9" s="158">
        <f>IF(ISERROR(R9/X9-1),"         /0",(R9/X9-1))</f>
        <v>0.04486688104810921</v>
      </c>
    </row>
    <row r="10" spans="1:25" s="148" customFormat="1" ht="19.5" customHeight="1">
      <c r="A10" s="157" t="s">
        <v>56</v>
      </c>
      <c r="B10" s="154">
        <f>SUM(B11:B13)</f>
        <v>158485</v>
      </c>
      <c r="C10" s="153">
        <f>SUM(C11:C13)</f>
        <v>175564</v>
      </c>
      <c r="D10" s="152">
        <f>SUM(D11:D13)</f>
        <v>140</v>
      </c>
      <c r="E10" s="151">
        <f>SUM(E11:E13)</f>
        <v>790</v>
      </c>
      <c r="F10" s="150">
        <f t="shared" si="0"/>
        <v>334979</v>
      </c>
      <c r="G10" s="155">
        <f t="shared" si="1"/>
        <v>0.3006847064864001</v>
      </c>
      <c r="H10" s="154">
        <f>SUM(H11:H13)</f>
        <v>165847</v>
      </c>
      <c r="I10" s="153">
        <f>SUM(I11:I13)</f>
        <v>178507</v>
      </c>
      <c r="J10" s="152">
        <f>SUM(J11:J13)</f>
        <v>19</v>
      </c>
      <c r="K10" s="151">
        <f>SUM(K11:K13)</f>
        <v>0</v>
      </c>
      <c r="L10" s="150">
        <f t="shared" si="2"/>
        <v>344373</v>
      </c>
      <c r="M10" s="156">
        <f t="shared" si="3"/>
        <v>-0.02727856132739792</v>
      </c>
      <c r="N10" s="154">
        <f>SUM(N11:N13)</f>
        <v>995128</v>
      </c>
      <c r="O10" s="153">
        <f>SUM(O11:O13)</f>
        <v>992718</v>
      </c>
      <c r="P10" s="152">
        <f>SUM(P11:P13)</f>
        <v>1035</v>
      </c>
      <c r="Q10" s="151">
        <f>SUM(Q11:Q13)</f>
        <v>1980</v>
      </c>
      <c r="R10" s="150">
        <f t="shared" si="4"/>
        <v>1990861</v>
      </c>
      <c r="S10" s="155">
        <f t="shared" si="5"/>
        <v>0.28399298912006954</v>
      </c>
      <c r="T10" s="154">
        <f>SUM(T11:T13)</f>
        <v>1039441</v>
      </c>
      <c r="U10" s="153">
        <f>SUM(U11:U13)</f>
        <v>998861</v>
      </c>
      <c r="V10" s="152">
        <f>SUM(V11:V13)</f>
        <v>5292</v>
      </c>
      <c r="W10" s="151">
        <f>SUM(W11:W13)</f>
        <v>1459</v>
      </c>
      <c r="X10" s="150">
        <f t="shared" si="6"/>
        <v>2045053</v>
      </c>
      <c r="Y10" s="227">
        <f aca="true" t="shared" si="7" ref="Y10:Y53">IF(ISERROR(R10/X10-1),"         /0",IF(R10/X10&gt;5,"  *  ",(R10/X10-1)))</f>
        <v>-0.026499068728292108</v>
      </c>
    </row>
    <row r="11" spans="1:25" ht="19.5" customHeight="1">
      <c r="A11" s="292" t="s">
        <v>357</v>
      </c>
      <c r="B11" s="293">
        <v>148708</v>
      </c>
      <c r="C11" s="294">
        <v>163937</v>
      </c>
      <c r="D11" s="295">
        <v>138</v>
      </c>
      <c r="E11" s="316">
        <v>710</v>
      </c>
      <c r="F11" s="317">
        <f t="shared" si="0"/>
        <v>313493</v>
      </c>
      <c r="G11" s="296">
        <f t="shared" si="1"/>
        <v>0.2813983882289368</v>
      </c>
      <c r="H11" s="293">
        <v>157527</v>
      </c>
      <c r="I11" s="294">
        <v>169082</v>
      </c>
      <c r="J11" s="295">
        <v>19</v>
      </c>
      <c r="K11" s="316">
        <v>0</v>
      </c>
      <c r="L11" s="317">
        <f t="shared" si="2"/>
        <v>326628</v>
      </c>
      <c r="M11" s="318">
        <f t="shared" si="3"/>
        <v>-0.04021394369129405</v>
      </c>
      <c r="N11" s="293">
        <v>931739</v>
      </c>
      <c r="O11" s="294">
        <v>935405</v>
      </c>
      <c r="P11" s="295">
        <v>1025</v>
      </c>
      <c r="Q11" s="316">
        <v>1900</v>
      </c>
      <c r="R11" s="317">
        <f t="shared" si="4"/>
        <v>1870069</v>
      </c>
      <c r="S11" s="296">
        <f t="shared" si="5"/>
        <v>0.2667622125154791</v>
      </c>
      <c r="T11" s="313">
        <v>991237</v>
      </c>
      <c r="U11" s="294">
        <v>955424</v>
      </c>
      <c r="V11" s="295">
        <v>907</v>
      </c>
      <c r="W11" s="316">
        <v>1459</v>
      </c>
      <c r="X11" s="317">
        <f t="shared" si="6"/>
        <v>1949027</v>
      </c>
      <c r="Y11" s="298">
        <f t="shared" si="7"/>
        <v>-0.040511496249154066</v>
      </c>
    </row>
    <row r="12" spans="1:25" ht="19.5" customHeight="1">
      <c r="A12" s="299" t="s">
        <v>358</v>
      </c>
      <c r="B12" s="300">
        <v>7452</v>
      </c>
      <c r="C12" s="301">
        <v>8791</v>
      </c>
      <c r="D12" s="302">
        <v>1</v>
      </c>
      <c r="E12" s="319">
        <v>0</v>
      </c>
      <c r="F12" s="320">
        <f t="shared" si="0"/>
        <v>16244</v>
      </c>
      <c r="G12" s="303">
        <f t="shared" si="1"/>
        <v>0.01458098081421547</v>
      </c>
      <c r="H12" s="300">
        <v>5529</v>
      </c>
      <c r="I12" s="301">
        <v>6311</v>
      </c>
      <c r="J12" s="302">
        <v>0</v>
      </c>
      <c r="K12" s="319">
        <v>0</v>
      </c>
      <c r="L12" s="320">
        <f t="shared" si="2"/>
        <v>11840</v>
      </c>
      <c r="M12" s="321">
        <f t="shared" si="3"/>
        <v>0.3719594594594595</v>
      </c>
      <c r="N12" s="300">
        <v>47548</v>
      </c>
      <c r="O12" s="301">
        <v>41067</v>
      </c>
      <c r="P12" s="302">
        <v>1</v>
      </c>
      <c r="Q12" s="319">
        <v>0</v>
      </c>
      <c r="R12" s="320">
        <f t="shared" si="4"/>
        <v>88616</v>
      </c>
      <c r="S12" s="303">
        <f t="shared" si="5"/>
        <v>0.012640924064444519</v>
      </c>
      <c r="T12" s="314">
        <v>34081</v>
      </c>
      <c r="U12" s="301">
        <v>29213</v>
      </c>
      <c r="V12" s="302">
        <v>4380</v>
      </c>
      <c r="W12" s="319">
        <v>0</v>
      </c>
      <c r="X12" s="320">
        <f t="shared" si="6"/>
        <v>67674</v>
      </c>
      <c r="Y12" s="305">
        <f t="shared" si="7"/>
        <v>0.30945414782634395</v>
      </c>
    </row>
    <row r="13" spans="1:25" ht="19.5" customHeight="1" thickBot="1">
      <c r="A13" s="306" t="s">
        <v>359</v>
      </c>
      <c r="B13" s="307">
        <v>2325</v>
      </c>
      <c r="C13" s="308">
        <v>2836</v>
      </c>
      <c r="D13" s="309">
        <v>1</v>
      </c>
      <c r="E13" s="322">
        <v>80</v>
      </c>
      <c r="F13" s="323">
        <f t="shared" si="0"/>
        <v>5242</v>
      </c>
      <c r="G13" s="310">
        <f t="shared" si="1"/>
        <v>0.004705337443247814</v>
      </c>
      <c r="H13" s="307">
        <v>2791</v>
      </c>
      <c r="I13" s="308">
        <v>3114</v>
      </c>
      <c r="J13" s="309"/>
      <c r="K13" s="322"/>
      <c r="L13" s="323">
        <f t="shared" si="2"/>
        <v>5905</v>
      </c>
      <c r="M13" s="324">
        <f t="shared" si="3"/>
        <v>-0.1122777307366638</v>
      </c>
      <c r="N13" s="307">
        <v>15841</v>
      </c>
      <c r="O13" s="308">
        <v>16246</v>
      </c>
      <c r="P13" s="309">
        <v>9</v>
      </c>
      <c r="Q13" s="322">
        <v>80</v>
      </c>
      <c r="R13" s="323">
        <f t="shared" si="4"/>
        <v>32176</v>
      </c>
      <c r="S13" s="310">
        <f t="shared" si="5"/>
        <v>0.004589852540145875</v>
      </c>
      <c r="T13" s="315">
        <v>14123</v>
      </c>
      <c r="U13" s="308">
        <v>14224</v>
      </c>
      <c r="V13" s="309">
        <v>5</v>
      </c>
      <c r="W13" s="322">
        <v>0</v>
      </c>
      <c r="X13" s="323">
        <f t="shared" si="6"/>
        <v>28352</v>
      </c>
      <c r="Y13" s="312">
        <f t="shared" si="7"/>
        <v>0.1348758465011286</v>
      </c>
    </row>
    <row r="14" spans="1:25" s="148" customFormat="1" ht="19.5" customHeight="1">
      <c r="A14" s="157" t="s">
        <v>55</v>
      </c>
      <c r="B14" s="154">
        <f>SUM(B15:B24)</f>
        <v>124407</v>
      </c>
      <c r="C14" s="153">
        <f>SUM(C15:C24)</f>
        <v>144109</v>
      </c>
      <c r="D14" s="152">
        <f>SUM(D15:D24)</f>
        <v>309</v>
      </c>
      <c r="E14" s="151">
        <f>SUM(E15:E24)</f>
        <v>614</v>
      </c>
      <c r="F14" s="150">
        <f t="shared" si="0"/>
        <v>269439</v>
      </c>
      <c r="G14" s="155">
        <f t="shared" si="1"/>
        <v>0.241854524107449</v>
      </c>
      <c r="H14" s="154">
        <f>SUM(H15:H24)</f>
        <v>119072</v>
      </c>
      <c r="I14" s="153">
        <f>SUM(I15:I24)</f>
        <v>136954</v>
      </c>
      <c r="J14" s="152">
        <f>SUM(J15:J24)</f>
        <v>846</v>
      </c>
      <c r="K14" s="151">
        <f>SUM(K15:K24)</f>
        <v>744</v>
      </c>
      <c r="L14" s="150">
        <f t="shared" si="2"/>
        <v>257616</v>
      </c>
      <c r="M14" s="156">
        <f t="shared" si="3"/>
        <v>0.045893888578349085</v>
      </c>
      <c r="N14" s="154">
        <f>SUM(N15:N24)</f>
        <v>888173</v>
      </c>
      <c r="O14" s="153">
        <f>SUM(O15:O24)</f>
        <v>892391</v>
      </c>
      <c r="P14" s="152">
        <f>SUM(P15:P24)</f>
        <v>2587</v>
      </c>
      <c r="Q14" s="151">
        <f>SUM(Q15:Q24)</f>
        <v>3140</v>
      </c>
      <c r="R14" s="150">
        <f t="shared" si="4"/>
        <v>1786291</v>
      </c>
      <c r="S14" s="155">
        <f t="shared" si="5"/>
        <v>0.2548114210526391</v>
      </c>
      <c r="T14" s="154">
        <f>SUM(T15:T24)</f>
        <v>834427</v>
      </c>
      <c r="U14" s="153">
        <f>SUM(U15:U24)</f>
        <v>835711</v>
      </c>
      <c r="V14" s="152">
        <f>SUM(V15:V24)</f>
        <v>5288</v>
      </c>
      <c r="W14" s="151">
        <f>SUM(W15:W24)</f>
        <v>4203</v>
      </c>
      <c r="X14" s="150">
        <f t="shared" si="6"/>
        <v>1679629</v>
      </c>
      <c r="Y14" s="149">
        <f t="shared" si="7"/>
        <v>0.06350330936176984</v>
      </c>
    </row>
    <row r="15" spans="1:25" ht="19.5" customHeight="1">
      <c r="A15" s="292" t="s">
        <v>360</v>
      </c>
      <c r="B15" s="293">
        <v>33343</v>
      </c>
      <c r="C15" s="294">
        <v>34286</v>
      </c>
      <c r="D15" s="295">
        <v>31</v>
      </c>
      <c r="E15" s="316">
        <v>91</v>
      </c>
      <c r="F15" s="317">
        <f t="shared" si="0"/>
        <v>67751</v>
      </c>
      <c r="G15" s="296">
        <f t="shared" si="1"/>
        <v>0.060814825852247734</v>
      </c>
      <c r="H15" s="293">
        <v>28216</v>
      </c>
      <c r="I15" s="294">
        <v>32228</v>
      </c>
      <c r="J15" s="295"/>
      <c r="K15" s="316">
        <v>5</v>
      </c>
      <c r="L15" s="317">
        <f t="shared" si="2"/>
        <v>60449</v>
      </c>
      <c r="M15" s="318">
        <f t="shared" si="3"/>
        <v>0.12079604294529278</v>
      </c>
      <c r="N15" s="293">
        <v>231339</v>
      </c>
      <c r="O15" s="294">
        <v>211680</v>
      </c>
      <c r="P15" s="295">
        <v>174</v>
      </c>
      <c r="Q15" s="316">
        <v>109</v>
      </c>
      <c r="R15" s="317">
        <f t="shared" si="4"/>
        <v>443302</v>
      </c>
      <c r="S15" s="296">
        <f t="shared" si="5"/>
        <v>0.06323628825061371</v>
      </c>
      <c r="T15" s="313">
        <v>185720</v>
      </c>
      <c r="U15" s="294">
        <v>183023</v>
      </c>
      <c r="V15" s="295">
        <v>210</v>
      </c>
      <c r="W15" s="316">
        <v>112</v>
      </c>
      <c r="X15" s="317">
        <f t="shared" si="6"/>
        <v>369065</v>
      </c>
      <c r="Y15" s="298">
        <f t="shared" si="7"/>
        <v>0.201148849118719</v>
      </c>
    </row>
    <row r="16" spans="1:25" ht="19.5" customHeight="1">
      <c r="A16" s="299" t="s">
        <v>361</v>
      </c>
      <c r="B16" s="300">
        <v>29065</v>
      </c>
      <c r="C16" s="301">
        <v>32175</v>
      </c>
      <c r="D16" s="302">
        <v>118</v>
      </c>
      <c r="E16" s="319">
        <v>236</v>
      </c>
      <c r="F16" s="320">
        <f t="shared" si="0"/>
        <v>61594</v>
      </c>
      <c r="G16" s="303">
        <f t="shared" si="1"/>
        <v>0.05528816376944026</v>
      </c>
      <c r="H16" s="300">
        <v>27171</v>
      </c>
      <c r="I16" s="301">
        <v>30182</v>
      </c>
      <c r="J16" s="302">
        <v>767</v>
      </c>
      <c r="K16" s="319">
        <v>739</v>
      </c>
      <c r="L16" s="320">
        <f t="shared" si="2"/>
        <v>58859</v>
      </c>
      <c r="M16" s="321">
        <f t="shared" si="3"/>
        <v>0.04646698041081221</v>
      </c>
      <c r="N16" s="300">
        <v>200387</v>
      </c>
      <c r="O16" s="301">
        <v>199323</v>
      </c>
      <c r="P16" s="302">
        <v>580</v>
      </c>
      <c r="Q16" s="319">
        <v>806</v>
      </c>
      <c r="R16" s="320">
        <f t="shared" si="4"/>
        <v>401096</v>
      </c>
      <c r="S16" s="303">
        <f t="shared" si="5"/>
        <v>0.0572156729998244</v>
      </c>
      <c r="T16" s="314">
        <v>183971</v>
      </c>
      <c r="U16" s="301">
        <v>182565</v>
      </c>
      <c r="V16" s="302">
        <v>794</v>
      </c>
      <c r="W16" s="319">
        <v>749</v>
      </c>
      <c r="X16" s="320">
        <f t="shared" si="6"/>
        <v>368079</v>
      </c>
      <c r="Y16" s="305">
        <f t="shared" si="7"/>
        <v>0.08970085226269364</v>
      </c>
    </row>
    <row r="17" spans="1:25" ht="19.5" customHeight="1">
      <c r="A17" s="299" t="s">
        <v>362</v>
      </c>
      <c r="B17" s="300">
        <v>17944</v>
      </c>
      <c r="C17" s="301">
        <v>21718</v>
      </c>
      <c r="D17" s="302">
        <v>36</v>
      </c>
      <c r="E17" s="319">
        <v>86</v>
      </c>
      <c r="F17" s="320">
        <f t="shared" si="0"/>
        <v>39784</v>
      </c>
      <c r="G17" s="303">
        <f t="shared" si="1"/>
        <v>0.03571101580354274</v>
      </c>
      <c r="H17" s="300">
        <v>18269</v>
      </c>
      <c r="I17" s="301">
        <v>18658</v>
      </c>
      <c r="J17" s="302">
        <v>8</v>
      </c>
      <c r="K17" s="319">
        <v>0</v>
      </c>
      <c r="L17" s="320">
        <f t="shared" si="2"/>
        <v>36935</v>
      </c>
      <c r="M17" s="321">
        <f t="shared" si="3"/>
        <v>0.07713550832543659</v>
      </c>
      <c r="N17" s="300">
        <v>129601</v>
      </c>
      <c r="O17" s="301">
        <v>130943</v>
      </c>
      <c r="P17" s="302">
        <v>142</v>
      </c>
      <c r="Q17" s="319">
        <v>244</v>
      </c>
      <c r="R17" s="320">
        <f t="shared" si="4"/>
        <v>260930</v>
      </c>
      <c r="S17" s="303">
        <f t="shared" si="5"/>
        <v>0.037221227725642195</v>
      </c>
      <c r="T17" s="314">
        <v>125380</v>
      </c>
      <c r="U17" s="301">
        <v>115843</v>
      </c>
      <c r="V17" s="302">
        <v>25</v>
      </c>
      <c r="W17" s="319">
        <v>0</v>
      </c>
      <c r="X17" s="320">
        <f t="shared" si="6"/>
        <v>241248</v>
      </c>
      <c r="Y17" s="305">
        <f t="shared" si="7"/>
        <v>0.08158409603395667</v>
      </c>
    </row>
    <row r="18" spans="1:25" ht="19.5" customHeight="1">
      <c r="A18" s="299" t="s">
        <v>363</v>
      </c>
      <c r="B18" s="300">
        <v>17268</v>
      </c>
      <c r="C18" s="301">
        <v>20237</v>
      </c>
      <c r="D18" s="302">
        <v>9</v>
      </c>
      <c r="E18" s="319">
        <v>3</v>
      </c>
      <c r="F18" s="320">
        <f>SUM(B18:E18)</f>
        <v>37517</v>
      </c>
      <c r="G18" s="303">
        <f>F18/$F$9</f>
        <v>0.033676105467059944</v>
      </c>
      <c r="H18" s="300">
        <v>17777</v>
      </c>
      <c r="I18" s="301">
        <v>19686</v>
      </c>
      <c r="J18" s="302">
        <v>67</v>
      </c>
      <c r="K18" s="319">
        <v>0</v>
      </c>
      <c r="L18" s="320">
        <f>SUM(H18:K18)</f>
        <v>37530</v>
      </c>
      <c r="M18" s="321">
        <f>IF(ISERROR(F18/L18-1),"         /0",(F18/L18-1))</f>
        <v>-0.00034638955502264146</v>
      </c>
      <c r="N18" s="300">
        <v>124073</v>
      </c>
      <c r="O18" s="301">
        <v>127598</v>
      </c>
      <c r="P18" s="302">
        <v>102</v>
      </c>
      <c r="Q18" s="319">
        <v>187</v>
      </c>
      <c r="R18" s="320">
        <f>SUM(N18:Q18)</f>
        <v>251960</v>
      </c>
      <c r="S18" s="303">
        <f>R18/$R$9</f>
        <v>0.03594167224065001</v>
      </c>
      <c r="T18" s="314">
        <v>132619</v>
      </c>
      <c r="U18" s="301">
        <v>133874</v>
      </c>
      <c r="V18" s="302">
        <v>392</v>
      </c>
      <c r="W18" s="319">
        <v>462</v>
      </c>
      <c r="X18" s="320">
        <f>SUM(T18:W18)</f>
        <v>267347</v>
      </c>
      <c r="Y18" s="305">
        <f>IF(ISERROR(R18/X18-1),"         /0",IF(R18/X18&gt;5,"  *  ",(R18/X18-1)))</f>
        <v>-0.05755441430051578</v>
      </c>
    </row>
    <row r="19" spans="1:25" ht="19.5" customHeight="1">
      <c r="A19" s="299" t="s">
        <v>364</v>
      </c>
      <c r="B19" s="300">
        <v>14418</v>
      </c>
      <c r="C19" s="301">
        <v>14961</v>
      </c>
      <c r="D19" s="302">
        <v>4</v>
      </c>
      <c r="E19" s="319">
        <v>0</v>
      </c>
      <c r="F19" s="320">
        <f>SUM(B19:E19)</f>
        <v>29383</v>
      </c>
      <c r="G19" s="303">
        <f>F19/$F$9</f>
        <v>0.02637484358926946</v>
      </c>
      <c r="H19" s="300">
        <v>12213</v>
      </c>
      <c r="I19" s="301">
        <v>14160</v>
      </c>
      <c r="J19" s="302"/>
      <c r="K19" s="319">
        <v>0</v>
      </c>
      <c r="L19" s="320">
        <f>SUM(H19:K19)</f>
        <v>26373</v>
      </c>
      <c r="M19" s="321">
        <f>IF(ISERROR(F19/L19-1),"         /0",(F19/L19-1))</f>
        <v>0.11413187729875252</v>
      </c>
      <c r="N19" s="300">
        <v>106987</v>
      </c>
      <c r="O19" s="301">
        <v>111030</v>
      </c>
      <c r="P19" s="302">
        <v>184</v>
      </c>
      <c r="Q19" s="319">
        <v>205</v>
      </c>
      <c r="R19" s="320">
        <f>SUM(N19:Q19)</f>
        <v>218406</v>
      </c>
      <c r="S19" s="303">
        <f>R19/$R$9</f>
        <v>0.031155250307157507</v>
      </c>
      <c r="T19" s="314">
        <v>100581</v>
      </c>
      <c r="U19" s="301">
        <v>97870</v>
      </c>
      <c r="V19" s="302">
        <v>11</v>
      </c>
      <c r="W19" s="319">
        <v>10</v>
      </c>
      <c r="X19" s="320">
        <f>SUM(T19:W19)</f>
        <v>198472</v>
      </c>
      <c r="Y19" s="305">
        <f>IF(ISERROR(R19/X19-1),"         /0",IF(R19/X19&gt;5,"  *  ",(R19/X19-1)))</f>
        <v>0.10043734128743598</v>
      </c>
    </row>
    <row r="20" spans="1:25" ht="19.5" customHeight="1">
      <c r="A20" s="299" t="s">
        <v>365</v>
      </c>
      <c r="B20" s="300">
        <v>8196</v>
      </c>
      <c r="C20" s="301">
        <v>15792</v>
      </c>
      <c r="D20" s="302">
        <v>105</v>
      </c>
      <c r="E20" s="319">
        <v>197</v>
      </c>
      <c r="F20" s="320">
        <f>SUM(B20:E20)</f>
        <v>24290</v>
      </c>
      <c r="G20" s="303">
        <f>F20/$F$9</f>
        <v>0.02180325190699912</v>
      </c>
      <c r="H20" s="300">
        <v>10876</v>
      </c>
      <c r="I20" s="301">
        <v>17397</v>
      </c>
      <c r="J20" s="302">
        <v>4</v>
      </c>
      <c r="K20" s="319"/>
      <c r="L20" s="320">
        <f>SUM(H20:K20)</f>
        <v>28277</v>
      </c>
      <c r="M20" s="321">
        <f>IF(ISERROR(F20/L20-1),"         /0",(F20/L20-1))</f>
        <v>-0.140997984227464</v>
      </c>
      <c r="N20" s="300">
        <v>68695</v>
      </c>
      <c r="O20" s="301">
        <v>82825</v>
      </c>
      <c r="P20" s="302">
        <v>1397</v>
      </c>
      <c r="Q20" s="319">
        <v>1588</v>
      </c>
      <c r="R20" s="320">
        <f>SUM(N20:Q20)</f>
        <v>154505</v>
      </c>
      <c r="S20" s="303">
        <f>R20/$R$9</f>
        <v>0.022039879621930582</v>
      </c>
      <c r="T20" s="314">
        <v>77543</v>
      </c>
      <c r="U20" s="301">
        <v>93159</v>
      </c>
      <c r="V20" s="302">
        <v>3678</v>
      </c>
      <c r="W20" s="319">
        <v>2802</v>
      </c>
      <c r="X20" s="320">
        <f>SUM(T20:W20)</f>
        <v>177182</v>
      </c>
      <c r="Y20" s="305">
        <f>IF(ISERROR(R20/X20-1),"         /0",IF(R20/X20&gt;5,"  *  ",(R20/X20-1)))</f>
        <v>-0.12798704157307172</v>
      </c>
    </row>
    <row r="21" spans="1:25" ht="19.5" customHeight="1">
      <c r="A21" s="299" t="s">
        <v>366</v>
      </c>
      <c r="B21" s="300">
        <v>2211</v>
      </c>
      <c r="C21" s="301">
        <v>2293</v>
      </c>
      <c r="D21" s="302">
        <v>1</v>
      </c>
      <c r="E21" s="319">
        <v>0</v>
      </c>
      <c r="F21" s="320">
        <f t="shared" si="0"/>
        <v>4505</v>
      </c>
      <c r="G21" s="303">
        <f t="shared" si="1"/>
        <v>0.004043789618815605</v>
      </c>
      <c r="H21" s="300">
        <v>3045</v>
      </c>
      <c r="I21" s="301">
        <v>3138</v>
      </c>
      <c r="J21" s="302"/>
      <c r="K21" s="319">
        <v>0</v>
      </c>
      <c r="L21" s="320">
        <f t="shared" si="2"/>
        <v>6183</v>
      </c>
      <c r="M21" s="321">
        <f t="shared" si="3"/>
        <v>-0.27138929322335437</v>
      </c>
      <c r="N21" s="300">
        <v>16505</v>
      </c>
      <c r="O21" s="301">
        <v>15431</v>
      </c>
      <c r="P21" s="302">
        <v>2</v>
      </c>
      <c r="Q21" s="319">
        <v>0</v>
      </c>
      <c r="R21" s="320">
        <f t="shared" si="4"/>
        <v>31938</v>
      </c>
      <c r="S21" s="303">
        <f t="shared" si="5"/>
        <v>0.004555902238537387</v>
      </c>
      <c r="T21" s="314">
        <v>19028</v>
      </c>
      <c r="U21" s="301">
        <v>19343</v>
      </c>
      <c r="V21" s="302">
        <v>178</v>
      </c>
      <c r="W21" s="319">
        <v>68</v>
      </c>
      <c r="X21" s="320">
        <f t="shared" si="6"/>
        <v>38617</v>
      </c>
      <c r="Y21" s="305">
        <f t="shared" si="7"/>
        <v>-0.17295491622860393</v>
      </c>
    </row>
    <row r="22" spans="1:25" ht="19.5" customHeight="1">
      <c r="A22" s="299" t="s">
        <v>367</v>
      </c>
      <c r="B22" s="300">
        <v>1397</v>
      </c>
      <c r="C22" s="301">
        <v>1763</v>
      </c>
      <c r="D22" s="302">
        <v>2</v>
      </c>
      <c r="E22" s="319">
        <v>0</v>
      </c>
      <c r="F22" s="320">
        <f t="shared" si="0"/>
        <v>3162</v>
      </c>
      <c r="G22" s="303">
        <f t="shared" si="1"/>
        <v>0.002838282524904538</v>
      </c>
      <c r="H22" s="300">
        <v>884</v>
      </c>
      <c r="I22" s="301">
        <v>853</v>
      </c>
      <c r="J22" s="302"/>
      <c r="K22" s="319"/>
      <c r="L22" s="320">
        <f t="shared" si="2"/>
        <v>1737</v>
      </c>
      <c r="M22" s="321">
        <f t="shared" si="3"/>
        <v>0.8203799654576858</v>
      </c>
      <c r="N22" s="300">
        <v>6241</v>
      </c>
      <c r="O22" s="301">
        <v>7461</v>
      </c>
      <c r="P22" s="302">
        <v>3</v>
      </c>
      <c r="Q22" s="319">
        <v>0</v>
      </c>
      <c r="R22" s="320">
        <f t="shared" si="4"/>
        <v>13705</v>
      </c>
      <c r="S22" s="303">
        <f t="shared" si="5"/>
        <v>0.0019549953090097967</v>
      </c>
      <c r="T22" s="314">
        <v>5238</v>
      </c>
      <c r="U22" s="301">
        <v>5572</v>
      </c>
      <c r="V22" s="302"/>
      <c r="W22" s="319"/>
      <c r="X22" s="320">
        <f t="shared" si="6"/>
        <v>10810</v>
      </c>
      <c r="Y22" s="305">
        <f t="shared" si="7"/>
        <v>0.2678075855689177</v>
      </c>
    </row>
    <row r="23" spans="1:25" ht="19.5" customHeight="1">
      <c r="A23" s="299" t="s">
        <v>368</v>
      </c>
      <c r="B23" s="300">
        <v>539</v>
      </c>
      <c r="C23" s="301">
        <v>865</v>
      </c>
      <c r="D23" s="302">
        <v>0</v>
      </c>
      <c r="E23" s="319">
        <v>0</v>
      </c>
      <c r="F23" s="320">
        <f>SUM(B23:E23)</f>
        <v>1404</v>
      </c>
      <c r="G23" s="303">
        <f>F23/$F$9</f>
        <v>0.0012602620698817114</v>
      </c>
      <c r="H23" s="300">
        <v>600</v>
      </c>
      <c r="I23" s="301">
        <v>646</v>
      </c>
      <c r="J23" s="302"/>
      <c r="K23" s="319">
        <v>0</v>
      </c>
      <c r="L23" s="320">
        <f>SUM(H23:K23)</f>
        <v>1246</v>
      </c>
      <c r="M23" s="321">
        <f>IF(ISERROR(F23/L23-1),"         /0",(F23/L23-1))</f>
        <v>0.1268057784911718</v>
      </c>
      <c r="N23" s="300">
        <v>4156</v>
      </c>
      <c r="O23" s="301">
        <v>6030</v>
      </c>
      <c r="P23" s="302">
        <v>0</v>
      </c>
      <c r="Q23" s="319">
        <v>0</v>
      </c>
      <c r="R23" s="320">
        <f>SUM(N23:Q23)</f>
        <v>10186</v>
      </c>
      <c r="S23" s="303">
        <f>R23/$R$9</f>
        <v>0.001453015849512863</v>
      </c>
      <c r="T23" s="314">
        <v>4101</v>
      </c>
      <c r="U23" s="301">
        <v>4424</v>
      </c>
      <c r="V23" s="302">
        <v>0</v>
      </c>
      <c r="W23" s="319">
        <v>0</v>
      </c>
      <c r="X23" s="320">
        <f>SUM(T23:W23)</f>
        <v>8525</v>
      </c>
      <c r="Y23" s="305">
        <f>IF(ISERROR(R23/X23-1),"         /0",IF(R23/X23&gt;5,"  *  ",(R23/X23-1)))</f>
        <v>0.19483870967741934</v>
      </c>
    </row>
    <row r="24" spans="1:25" ht="19.5" customHeight="1" thickBot="1">
      <c r="A24" s="306" t="s">
        <v>51</v>
      </c>
      <c r="B24" s="307">
        <v>26</v>
      </c>
      <c r="C24" s="308">
        <v>19</v>
      </c>
      <c r="D24" s="309">
        <v>3</v>
      </c>
      <c r="E24" s="322">
        <v>1</v>
      </c>
      <c r="F24" s="323">
        <f t="shared" si="0"/>
        <v>49</v>
      </c>
      <c r="G24" s="310">
        <f t="shared" si="1"/>
        <v>4.398350528789448E-05</v>
      </c>
      <c r="H24" s="307">
        <v>21</v>
      </c>
      <c r="I24" s="308">
        <v>6</v>
      </c>
      <c r="J24" s="309"/>
      <c r="K24" s="322"/>
      <c r="L24" s="323">
        <f t="shared" si="2"/>
        <v>27</v>
      </c>
      <c r="M24" s="324">
        <f t="shared" si="3"/>
        <v>0.8148148148148149</v>
      </c>
      <c r="N24" s="307">
        <v>189</v>
      </c>
      <c r="O24" s="308">
        <v>70</v>
      </c>
      <c r="P24" s="309">
        <v>3</v>
      </c>
      <c r="Q24" s="322">
        <v>1</v>
      </c>
      <c r="R24" s="323">
        <f t="shared" si="4"/>
        <v>263</v>
      </c>
      <c r="S24" s="310">
        <f t="shared" si="5"/>
        <v>3.751650976064039E-05</v>
      </c>
      <c r="T24" s="315">
        <v>246</v>
      </c>
      <c r="U24" s="308">
        <v>38</v>
      </c>
      <c r="V24" s="309"/>
      <c r="W24" s="322"/>
      <c r="X24" s="323">
        <f t="shared" si="6"/>
        <v>284</v>
      </c>
      <c r="Y24" s="312">
        <f t="shared" si="7"/>
        <v>-0.073943661971831</v>
      </c>
    </row>
    <row r="25" spans="1:25" s="148" customFormat="1" ht="19.5" customHeight="1">
      <c r="A25" s="157" t="s">
        <v>54</v>
      </c>
      <c r="B25" s="154">
        <f>SUM(B26:B37)</f>
        <v>66099</v>
      </c>
      <c r="C25" s="153">
        <f>SUM(C26:C37)</f>
        <v>89575</v>
      </c>
      <c r="D25" s="152">
        <f>SUM(D26:D37)</f>
        <v>26</v>
      </c>
      <c r="E25" s="151">
        <f>SUM(E26:E37)</f>
        <v>1</v>
      </c>
      <c r="F25" s="150">
        <f t="shared" si="0"/>
        <v>155701</v>
      </c>
      <c r="G25" s="155">
        <f t="shared" si="1"/>
        <v>0.13976072973123385</v>
      </c>
      <c r="H25" s="154">
        <f>SUM(H26:H37)</f>
        <v>67846</v>
      </c>
      <c r="I25" s="153">
        <f>SUM(I26:I37)</f>
        <v>80950</v>
      </c>
      <c r="J25" s="152">
        <f>SUM(J26:J37)</f>
        <v>0</v>
      </c>
      <c r="K25" s="151">
        <f>SUM(K26:K37)</f>
        <v>7</v>
      </c>
      <c r="L25" s="150">
        <f t="shared" si="2"/>
        <v>148803</v>
      </c>
      <c r="M25" s="156">
        <f t="shared" si="3"/>
        <v>0.04635659227300515</v>
      </c>
      <c r="N25" s="154">
        <f>SUM(N26:N37)</f>
        <v>490530</v>
      </c>
      <c r="O25" s="153">
        <f>SUM(O26:O37)</f>
        <v>466300</v>
      </c>
      <c r="P25" s="152">
        <f>SUM(P26:P37)</f>
        <v>180</v>
      </c>
      <c r="Q25" s="151">
        <f>SUM(Q26:Q37)</f>
        <v>1</v>
      </c>
      <c r="R25" s="150">
        <f t="shared" si="4"/>
        <v>957011</v>
      </c>
      <c r="S25" s="155">
        <f t="shared" si="5"/>
        <v>0.13651601719597042</v>
      </c>
      <c r="T25" s="154">
        <f>SUM(T26:T37)</f>
        <v>438420</v>
      </c>
      <c r="U25" s="153">
        <f>SUM(U26:U37)</f>
        <v>392345</v>
      </c>
      <c r="V25" s="152">
        <f>SUM(V26:V37)</f>
        <v>71</v>
      </c>
      <c r="W25" s="151">
        <f>SUM(W26:W37)</f>
        <v>34</v>
      </c>
      <c r="X25" s="150">
        <f t="shared" si="6"/>
        <v>830870</v>
      </c>
      <c r="Y25" s="149">
        <f t="shared" si="7"/>
        <v>0.15181797393093976</v>
      </c>
    </row>
    <row r="26" spans="1:25" ht="19.5" customHeight="1">
      <c r="A26" s="292" t="s">
        <v>369</v>
      </c>
      <c r="B26" s="293">
        <v>38510</v>
      </c>
      <c r="C26" s="294">
        <v>50427</v>
      </c>
      <c r="D26" s="295">
        <v>24</v>
      </c>
      <c r="E26" s="316">
        <v>0</v>
      </c>
      <c r="F26" s="317">
        <f t="shared" si="0"/>
        <v>88961</v>
      </c>
      <c r="G26" s="296">
        <f t="shared" si="1"/>
        <v>0.07985340028400778</v>
      </c>
      <c r="H26" s="293">
        <v>39337</v>
      </c>
      <c r="I26" s="294">
        <v>45921</v>
      </c>
      <c r="J26" s="295"/>
      <c r="K26" s="316">
        <v>7</v>
      </c>
      <c r="L26" s="317">
        <f t="shared" si="2"/>
        <v>85265</v>
      </c>
      <c r="M26" s="318">
        <f t="shared" si="3"/>
        <v>0.04334721163431654</v>
      </c>
      <c r="N26" s="293">
        <v>292176</v>
      </c>
      <c r="O26" s="294">
        <v>273921</v>
      </c>
      <c r="P26" s="295">
        <v>162</v>
      </c>
      <c r="Q26" s="316">
        <v>0</v>
      </c>
      <c r="R26" s="317">
        <f t="shared" si="4"/>
        <v>566259</v>
      </c>
      <c r="S26" s="296">
        <f t="shared" si="5"/>
        <v>0.08077589848118048</v>
      </c>
      <c r="T26" s="293">
        <v>255636</v>
      </c>
      <c r="U26" s="294">
        <v>223259</v>
      </c>
      <c r="V26" s="295">
        <v>38</v>
      </c>
      <c r="W26" s="316">
        <v>7</v>
      </c>
      <c r="X26" s="317">
        <f t="shared" si="6"/>
        <v>478940</v>
      </c>
      <c r="Y26" s="298">
        <f t="shared" si="7"/>
        <v>0.18231720048440314</v>
      </c>
    </row>
    <row r="27" spans="1:25" ht="19.5" customHeight="1">
      <c r="A27" s="449" t="s">
        <v>370</v>
      </c>
      <c r="B27" s="450">
        <v>5602</v>
      </c>
      <c r="C27" s="451">
        <v>8774</v>
      </c>
      <c r="D27" s="452">
        <v>2</v>
      </c>
      <c r="E27" s="453">
        <v>0</v>
      </c>
      <c r="F27" s="454">
        <f aca="true" t="shared" si="8" ref="F27:F37">SUM(B27:E27)</f>
        <v>14378</v>
      </c>
      <c r="G27" s="455">
        <f aca="true" t="shared" si="9" ref="G27:G37">F27/$F$9</f>
        <v>0.012906017123047895</v>
      </c>
      <c r="H27" s="450">
        <v>6461</v>
      </c>
      <c r="I27" s="451">
        <v>9178</v>
      </c>
      <c r="J27" s="452"/>
      <c r="K27" s="453"/>
      <c r="L27" s="454">
        <f aca="true" t="shared" si="10" ref="L27:L37">SUM(H27:K27)</f>
        <v>15639</v>
      </c>
      <c r="M27" s="456">
        <f aca="true" t="shared" si="11" ref="M27:M37">IF(ISERROR(F27/L27-1),"         /0",(F27/L27-1))</f>
        <v>-0.08063175394846223</v>
      </c>
      <c r="N27" s="450">
        <v>42220</v>
      </c>
      <c r="O27" s="451">
        <v>44279</v>
      </c>
      <c r="P27" s="452">
        <v>18</v>
      </c>
      <c r="Q27" s="453">
        <v>0</v>
      </c>
      <c r="R27" s="454">
        <f aca="true" t="shared" si="12" ref="R27:R37">SUM(N27:Q27)</f>
        <v>86517</v>
      </c>
      <c r="S27" s="455">
        <f aca="true" t="shared" si="13" ref="S27:S37">R27/$R$9</f>
        <v>0.012341505227989828</v>
      </c>
      <c r="T27" s="450">
        <v>44503</v>
      </c>
      <c r="U27" s="451">
        <v>42461</v>
      </c>
      <c r="V27" s="452">
        <v>16</v>
      </c>
      <c r="W27" s="453">
        <v>0</v>
      </c>
      <c r="X27" s="454">
        <f aca="true" t="shared" si="14" ref="X27:X37">SUM(T27:W27)</f>
        <v>86980</v>
      </c>
      <c r="Y27" s="457">
        <f aca="true" t="shared" si="15" ref="Y27:Y37">IF(ISERROR(R27/X27-1),"         /0",IF(R27/X27&gt;5,"  *  ",(R27/X27-1)))</f>
        <v>-0.005323062773051279</v>
      </c>
    </row>
    <row r="28" spans="1:25" ht="19.5" customHeight="1">
      <c r="A28" s="449" t="s">
        <v>371</v>
      </c>
      <c r="B28" s="450">
        <v>5041</v>
      </c>
      <c r="C28" s="451">
        <v>8890</v>
      </c>
      <c r="D28" s="452">
        <v>0</v>
      </c>
      <c r="E28" s="453">
        <v>0</v>
      </c>
      <c r="F28" s="454">
        <f t="shared" si="8"/>
        <v>13931</v>
      </c>
      <c r="G28" s="455">
        <f t="shared" si="9"/>
        <v>0.01250477984011547</v>
      </c>
      <c r="H28" s="450">
        <v>4934</v>
      </c>
      <c r="I28" s="451">
        <v>6220</v>
      </c>
      <c r="J28" s="452"/>
      <c r="K28" s="453"/>
      <c r="L28" s="454">
        <f t="shared" si="10"/>
        <v>11154</v>
      </c>
      <c r="M28" s="456">
        <f t="shared" si="11"/>
        <v>0.24896897973821042</v>
      </c>
      <c r="N28" s="450">
        <v>37410</v>
      </c>
      <c r="O28" s="451">
        <v>37098</v>
      </c>
      <c r="P28" s="452"/>
      <c r="Q28" s="453"/>
      <c r="R28" s="454">
        <f t="shared" si="12"/>
        <v>74508</v>
      </c>
      <c r="S28" s="455">
        <f t="shared" si="13"/>
        <v>0.010628441480022031</v>
      </c>
      <c r="T28" s="450">
        <v>32124</v>
      </c>
      <c r="U28" s="451">
        <v>30177</v>
      </c>
      <c r="V28" s="452"/>
      <c r="W28" s="453"/>
      <c r="X28" s="454">
        <f t="shared" si="14"/>
        <v>62301</v>
      </c>
      <c r="Y28" s="457">
        <f t="shared" si="15"/>
        <v>0.19593585977753158</v>
      </c>
    </row>
    <row r="29" spans="1:25" ht="19.5" customHeight="1">
      <c r="A29" s="449" t="s">
        <v>372</v>
      </c>
      <c r="B29" s="450">
        <v>4699</v>
      </c>
      <c r="C29" s="451">
        <v>6994</v>
      </c>
      <c r="D29" s="452">
        <v>0</v>
      </c>
      <c r="E29" s="453">
        <v>0</v>
      </c>
      <c r="F29" s="454">
        <f t="shared" si="8"/>
        <v>11693</v>
      </c>
      <c r="G29" s="455">
        <f t="shared" si="9"/>
        <v>0.010495900557782658</v>
      </c>
      <c r="H29" s="450">
        <v>5209</v>
      </c>
      <c r="I29" s="451">
        <v>6048</v>
      </c>
      <c r="J29" s="452"/>
      <c r="K29" s="453"/>
      <c r="L29" s="454">
        <f t="shared" si="10"/>
        <v>11257</v>
      </c>
      <c r="M29" s="456">
        <f t="shared" si="11"/>
        <v>0.03873145598294392</v>
      </c>
      <c r="N29" s="450">
        <v>33048</v>
      </c>
      <c r="O29" s="451">
        <v>32720</v>
      </c>
      <c r="P29" s="452"/>
      <c r="Q29" s="453"/>
      <c r="R29" s="454">
        <f t="shared" si="12"/>
        <v>65768</v>
      </c>
      <c r="S29" s="455">
        <f t="shared" si="13"/>
        <v>0.009381695110029646</v>
      </c>
      <c r="T29" s="450">
        <v>36892</v>
      </c>
      <c r="U29" s="451">
        <v>33733</v>
      </c>
      <c r="V29" s="452"/>
      <c r="W29" s="453"/>
      <c r="X29" s="454">
        <f t="shared" si="14"/>
        <v>70625</v>
      </c>
      <c r="Y29" s="457">
        <f t="shared" si="15"/>
        <v>-0.06877168141592915</v>
      </c>
    </row>
    <row r="30" spans="1:25" ht="19.5" customHeight="1">
      <c r="A30" s="449" t="s">
        <v>373</v>
      </c>
      <c r="B30" s="450">
        <v>3146</v>
      </c>
      <c r="C30" s="451">
        <v>3538</v>
      </c>
      <c r="D30" s="452">
        <v>0</v>
      </c>
      <c r="E30" s="453">
        <v>1</v>
      </c>
      <c r="F30" s="454">
        <f t="shared" si="8"/>
        <v>6685</v>
      </c>
      <c r="G30" s="455">
        <f t="shared" si="9"/>
        <v>0.006000606792848462</v>
      </c>
      <c r="H30" s="450">
        <v>3389</v>
      </c>
      <c r="I30" s="451">
        <v>3818</v>
      </c>
      <c r="J30" s="452"/>
      <c r="K30" s="453">
        <v>0</v>
      </c>
      <c r="L30" s="454">
        <f t="shared" si="10"/>
        <v>7207</v>
      </c>
      <c r="M30" s="456">
        <f t="shared" si="11"/>
        <v>-0.07242958235049257</v>
      </c>
      <c r="N30" s="450">
        <v>22455</v>
      </c>
      <c r="O30" s="451">
        <v>20245</v>
      </c>
      <c r="P30" s="452"/>
      <c r="Q30" s="453">
        <v>1</v>
      </c>
      <c r="R30" s="454">
        <f t="shared" si="12"/>
        <v>42701</v>
      </c>
      <c r="S30" s="455">
        <f t="shared" si="13"/>
        <v>0.006091226172201921</v>
      </c>
      <c r="T30" s="450">
        <v>19635</v>
      </c>
      <c r="U30" s="451">
        <v>15920</v>
      </c>
      <c r="V30" s="452"/>
      <c r="W30" s="453">
        <v>0</v>
      </c>
      <c r="X30" s="454">
        <f t="shared" si="14"/>
        <v>35555</v>
      </c>
      <c r="Y30" s="457">
        <f t="shared" si="15"/>
        <v>0.20098439038109972</v>
      </c>
    </row>
    <row r="31" spans="1:25" ht="19.5" customHeight="1">
      <c r="A31" s="449" t="s">
        <v>374</v>
      </c>
      <c r="B31" s="450">
        <v>2889</v>
      </c>
      <c r="C31" s="451">
        <v>3483</v>
      </c>
      <c r="D31" s="452">
        <v>0</v>
      </c>
      <c r="E31" s="453">
        <v>0</v>
      </c>
      <c r="F31" s="454">
        <f t="shared" si="8"/>
        <v>6372</v>
      </c>
      <c r="G31" s="455">
        <f t="shared" si="9"/>
        <v>0.005719650932540074</v>
      </c>
      <c r="H31" s="450">
        <v>2573</v>
      </c>
      <c r="I31" s="451">
        <v>3114</v>
      </c>
      <c r="J31" s="452">
        <v>0</v>
      </c>
      <c r="K31" s="453"/>
      <c r="L31" s="454">
        <f t="shared" si="10"/>
        <v>5687</v>
      </c>
      <c r="M31" s="456">
        <f t="shared" si="11"/>
        <v>0.12045014946368915</v>
      </c>
      <c r="N31" s="450">
        <v>20659</v>
      </c>
      <c r="O31" s="451">
        <v>17968</v>
      </c>
      <c r="P31" s="452">
        <v>0</v>
      </c>
      <c r="Q31" s="453">
        <v>0</v>
      </c>
      <c r="R31" s="454">
        <f t="shared" si="12"/>
        <v>38627</v>
      </c>
      <c r="S31" s="455">
        <f t="shared" si="13"/>
        <v>0.00551007689172721</v>
      </c>
      <c r="T31" s="450">
        <v>17800</v>
      </c>
      <c r="U31" s="451">
        <v>17398</v>
      </c>
      <c r="V31" s="452">
        <v>0</v>
      </c>
      <c r="W31" s="453"/>
      <c r="X31" s="454">
        <f t="shared" si="14"/>
        <v>35198</v>
      </c>
      <c r="Y31" s="457">
        <f t="shared" si="15"/>
        <v>0.09742030797204393</v>
      </c>
    </row>
    <row r="32" spans="1:25" ht="19.5" customHeight="1">
      <c r="A32" s="449" t="s">
        <v>375</v>
      </c>
      <c r="B32" s="450">
        <v>1177</v>
      </c>
      <c r="C32" s="451">
        <v>1343</v>
      </c>
      <c r="D32" s="452">
        <v>0</v>
      </c>
      <c r="E32" s="453">
        <v>0</v>
      </c>
      <c r="F32" s="454">
        <f t="shared" si="8"/>
        <v>2520</v>
      </c>
      <c r="G32" s="455">
        <f t="shared" si="9"/>
        <v>0.0022620088433774306</v>
      </c>
      <c r="H32" s="450">
        <v>833</v>
      </c>
      <c r="I32" s="451">
        <v>1012</v>
      </c>
      <c r="J32" s="452"/>
      <c r="K32" s="453"/>
      <c r="L32" s="454">
        <f t="shared" si="10"/>
        <v>1845</v>
      </c>
      <c r="M32" s="456">
        <f t="shared" si="11"/>
        <v>0.36585365853658547</v>
      </c>
      <c r="N32" s="450">
        <v>8204</v>
      </c>
      <c r="O32" s="451">
        <v>7101</v>
      </c>
      <c r="P32" s="452"/>
      <c r="Q32" s="453"/>
      <c r="R32" s="454">
        <f t="shared" si="12"/>
        <v>15305</v>
      </c>
      <c r="S32" s="455">
        <f t="shared" si="13"/>
        <v>0.002183232630747533</v>
      </c>
      <c r="T32" s="450">
        <v>4833</v>
      </c>
      <c r="U32" s="451">
        <v>4901</v>
      </c>
      <c r="V32" s="452"/>
      <c r="W32" s="453"/>
      <c r="X32" s="454">
        <f t="shared" si="14"/>
        <v>9734</v>
      </c>
      <c r="Y32" s="457">
        <f t="shared" si="15"/>
        <v>0.5723238134374358</v>
      </c>
    </row>
    <row r="33" spans="1:25" ht="19.5" customHeight="1">
      <c r="A33" s="449" t="s">
        <v>376</v>
      </c>
      <c r="B33" s="450">
        <v>834</v>
      </c>
      <c r="C33" s="451">
        <v>1306</v>
      </c>
      <c r="D33" s="452">
        <v>0</v>
      </c>
      <c r="E33" s="453">
        <v>0</v>
      </c>
      <c r="F33" s="454">
        <f t="shared" si="8"/>
        <v>2140</v>
      </c>
      <c r="G33" s="455">
        <f t="shared" si="9"/>
        <v>0.0019209122717570243</v>
      </c>
      <c r="H33" s="450">
        <v>799</v>
      </c>
      <c r="I33" s="451">
        <v>736</v>
      </c>
      <c r="J33" s="452"/>
      <c r="K33" s="453"/>
      <c r="L33" s="454">
        <f t="shared" si="10"/>
        <v>1535</v>
      </c>
      <c r="M33" s="456">
        <f t="shared" si="11"/>
        <v>0.39413680781758953</v>
      </c>
      <c r="N33" s="450">
        <v>5513</v>
      </c>
      <c r="O33" s="451">
        <v>5601</v>
      </c>
      <c r="P33" s="452"/>
      <c r="Q33" s="453"/>
      <c r="R33" s="454">
        <f t="shared" si="12"/>
        <v>11114</v>
      </c>
      <c r="S33" s="455">
        <f t="shared" si="13"/>
        <v>0.00158539349612075</v>
      </c>
      <c r="T33" s="450">
        <v>2788</v>
      </c>
      <c r="U33" s="451">
        <v>2648</v>
      </c>
      <c r="V33" s="452"/>
      <c r="W33" s="453"/>
      <c r="X33" s="454">
        <f t="shared" si="14"/>
        <v>5436</v>
      </c>
      <c r="Y33" s="457">
        <f t="shared" si="15"/>
        <v>1.0445180279617365</v>
      </c>
    </row>
    <row r="34" spans="1:25" ht="19.5" customHeight="1">
      <c r="A34" s="299" t="s">
        <v>377</v>
      </c>
      <c r="B34" s="300">
        <v>979</v>
      </c>
      <c r="C34" s="301">
        <v>1077</v>
      </c>
      <c r="D34" s="302">
        <v>0</v>
      </c>
      <c r="E34" s="319">
        <v>0</v>
      </c>
      <c r="F34" s="320">
        <f t="shared" si="8"/>
        <v>2056</v>
      </c>
      <c r="G34" s="303">
        <f t="shared" si="9"/>
        <v>0.0018455119769777767</v>
      </c>
      <c r="H34" s="300">
        <v>860</v>
      </c>
      <c r="I34" s="301">
        <v>1332</v>
      </c>
      <c r="J34" s="302"/>
      <c r="K34" s="319"/>
      <c r="L34" s="320">
        <f t="shared" si="10"/>
        <v>2192</v>
      </c>
      <c r="M34" s="321">
        <f t="shared" si="11"/>
        <v>-0.062043795620437936</v>
      </c>
      <c r="N34" s="300">
        <v>6811</v>
      </c>
      <c r="O34" s="301">
        <v>5988</v>
      </c>
      <c r="P34" s="302"/>
      <c r="Q34" s="319"/>
      <c r="R34" s="320">
        <f t="shared" si="12"/>
        <v>12799</v>
      </c>
      <c r="S34" s="303">
        <f t="shared" si="13"/>
        <v>0.0018257559255758036</v>
      </c>
      <c r="T34" s="300">
        <v>4853</v>
      </c>
      <c r="U34" s="301">
        <v>4341</v>
      </c>
      <c r="V34" s="302">
        <v>17</v>
      </c>
      <c r="W34" s="319">
        <v>27</v>
      </c>
      <c r="X34" s="320">
        <f t="shared" si="14"/>
        <v>9238</v>
      </c>
      <c r="Y34" s="305">
        <f t="shared" si="15"/>
        <v>0.38547304611387756</v>
      </c>
    </row>
    <row r="35" spans="1:25" ht="19.5" customHeight="1">
      <c r="A35" s="299" t="s">
        <v>378</v>
      </c>
      <c r="B35" s="300">
        <v>863</v>
      </c>
      <c r="C35" s="301">
        <v>1033</v>
      </c>
      <c r="D35" s="302">
        <v>0</v>
      </c>
      <c r="E35" s="319">
        <v>0</v>
      </c>
      <c r="F35" s="302">
        <f t="shared" si="8"/>
        <v>1896</v>
      </c>
      <c r="G35" s="303">
        <f t="shared" si="9"/>
        <v>0.0017018923678744477</v>
      </c>
      <c r="H35" s="300">
        <v>632</v>
      </c>
      <c r="I35" s="301">
        <v>923</v>
      </c>
      <c r="J35" s="302"/>
      <c r="K35" s="319"/>
      <c r="L35" s="320">
        <f t="shared" si="10"/>
        <v>1555</v>
      </c>
      <c r="M35" s="321">
        <f t="shared" si="11"/>
        <v>0.2192926045016077</v>
      </c>
      <c r="N35" s="300">
        <v>5755</v>
      </c>
      <c r="O35" s="301">
        <v>5573</v>
      </c>
      <c r="P35" s="302"/>
      <c r="Q35" s="319"/>
      <c r="R35" s="320">
        <f t="shared" si="12"/>
        <v>11328</v>
      </c>
      <c r="S35" s="303">
        <f t="shared" si="13"/>
        <v>0.0016159202379031723</v>
      </c>
      <c r="T35" s="300">
        <v>2834</v>
      </c>
      <c r="U35" s="301">
        <v>3522</v>
      </c>
      <c r="V35" s="302"/>
      <c r="W35" s="319"/>
      <c r="X35" s="320">
        <f t="shared" si="14"/>
        <v>6356</v>
      </c>
      <c r="Y35" s="305">
        <f t="shared" si="15"/>
        <v>0.7822529893014474</v>
      </c>
    </row>
    <row r="36" spans="1:25" ht="19.5" customHeight="1">
      <c r="A36" s="299" t="s">
        <v>379</v>
      </c>
      <c r="B36" s="300">
        <v>603</v>
      </c>
      <c r="C36" s="301">
        <v>630</v>
      </c>
      <c r="D36" s="302">
        <v>0</v>
      </c>
      <c r="E36" s="319">
        <v>0</v>
      </c>
      <c r="F36" s="320">
        <f t="shared" si="8"/>
        <v>1233</v>
      </c>
      <c r="G36" s="303">
        <f t="shared" si="9"/>
        <v>0.0011067686126525285</v>
      </c>
      <c r="H36" s="300">
        <v>534</v>
      </c>
      <c r="I36" s="301">
        <v>373</v>
      </c>
      <c r="J36" s="302"/>
      <c r="K36" s="319"/>
      <c r="L36" s="320">
        <f t="shared" si="10"/>
        <v>907</v>
      </c>
      <c r="M36" s="321">
        <f t="shared" si="11"/>
        <v>0.3594266813671445</v>
      </c>
      <c r="N36" s="300">
        <v>3451</v>
      </c>
      <c r="O36" s="301">
        <v>3261</v>
      </c>
      <c r="P36" s="302"/>
      <c r="Q36" s="319"/>
      <c r="R36" s="320">
        <f t="shared" si="12"/>
        <v>6712</v>
      </c>
      <c r="S36" s="303">
        <f t="shared" si="13"/>
        <v>0.0009574555646898033</v>
      </c>
      <c r="T36" s="300">
        <v>4104</v>
      </c>
      <c r="U36" s="301">
        <v>2859</v>
      </c>
      <c r="V36" s="302"/>
      <c r="W36" s="319"/>
      <c r="X36" s="320">
        <f t="shared" si="14"/>
        <v>6963</v>
      </c>
      <c r="Y36" s="305">
        <f t="shared" si="15"/>
        <v>-0.036047680597443676</v>
      </c>
    </row>
    <row r="37" spans="1:25" ht="19.5" customHeight="1" thickBot="1">
      <c r="A37" s="306" t="s">
        <v>51</v>
      </c>
      <c r="B37" s="307">
        <v>1756</v>
      </c>
      <c r="C37" s="308">
        <v>2080</v>
      </c>
      <c r="D37" s="309">
        <v>0</v>
      </c>
      <c r="E37" s="322">
        <v>0</v>
      </c>
      <c r="F37" s="323">
        <f t="shared" si="8"/>
        <v>3836</v>
      </c>
      <c r="G37" s="310">
        <f t="shared" si="9"/>
        <v>0.003443280128252311</v>
      </c>
      <c r="H37" s="307">
        <v>2285</v>
      </c>
      <c r="I37" s="308">
        <v>2275</v>
      </c>
      <c r="J37" s="309">
        <v>0</v>
      </c>
      <c r="K37" s="322">
        <v>0</v>
      </c>
      <c r="L37" s="323">
        <f t="shared" si="10"/>
        <v>4560</v>
      </c>
      <c r="M37" s="324">
        <f t="shared" si="11"/>
        <v>-0.15877192982456145</v>
      </c>
      <c r="N37" s="307">
        <v>12828</v>
      </c>
      <c r="O37" s="308">
        <v>12545</v>
      </c>
      <c r="P37" s="309">
        <v>0</v>
      </c>
      <c r="Q37" s="322">
        <v>0</v>
      </c>
      <c r="R37" s="323">
        <f t="shared" si="12"/>
        <v>25373</v>
      </c>
      <c r="S37" s="310">
        <f t="shared" si="13"/>
        <v>0.003619415977782238</v>
      </c>
      <c r="T37" s="307">
        <v>12418</v>
      </c>
      <c r="U37" s="308">
        <v>11126</v>
      </c>
      <c r="V37" s="309">
        <v>0</v>
      </c>
      <c r="W37" s="322">
        <v>0</v>
      </c>
      <c r="X37" s="323">
        <f t="shared" si="14"/>
        <v>23544</v>
      </c>
      <c r="Y37" s="312">
        <f t="shared" si="15"/>
        <v>0.07768433571185862</v>
      </c>
    </row>
    <row r="38" spans="1:25" s="148" customFormat="1" ht="19.5" customHeight="1">
      <c r="A38" s="157" t="s">
        <v>53</v>
      </c>
      <c r="B38" s="154">
        <f>SUM(B39:B47)</f>
        <v>149320</v>
      </c>
      <c r="C38" s="153">
        <f>SUM(C39:C47)</f>
        <v>167159</v>
      </c>
      <c r="D38" s="152">
        <f>SUM(D39:D47)</f>
        <v>118</v>
      </c>
      <c r="E38" s="151">
        <f>SUM(E39:E47)</f>
        <v>127</v>
      </c>
      <c r="F38" s="150">
        <f t="shared" si="0"/>
        <v>316724</v>
      </c>
      <c r="G38" s="155">
        <f t="shared" si="1"/>
        <v>0.2842986067102672</v>
      </c>
      <c r="H38" s="154">
        <f>SUM(H39:H47)</f>
        <v>153431</v>
      </c>
      <c r="I38" s="153">
        <f>SUM(I39:I47)</f>
        <v>171122</v>
      </c>
      <c r="J38" s="152">
        <f>SUM(J39:J47)</f>
        <v>429</v>
      </c>
      <c r="K38" s="151">
        <f>SUM(K39:K47)</f>
        <v>513</v>
      </c>
      <c r="L38" s="150">
        <f t="shared" si="2"/>
        <v>325495</v>
      </c>
      <c r="M38" s="156">
        <f t="shared" si="3"/>
        <v>-0.02694665048618261</v>
      </c>
      <c r="N38" s="154">
        <f>SUM(N39:N47)</f>
        <v>1042102</v>
      </c>
      <c r="O38" s="153">
        <f>SUM(O39:O47)</f>
        <v>1011626</v>
      </c>
      <c r="P38" s="152">
        <f>SUM(P39:P47)</f>
        <v>3068</v>
      </c>
      <c r="Q38" s="151">
        <f>SUM(Q39:Q47)</f>
        <v>2800</v>
      </c>
      <c r="R38" s="150">
        <f t="shared" si="4"/>
        <v>2059596</v>
      </c>
      <c r="S38" s="155">
        <f t="shared" si="5"/>
        <v>0.2937979218135966</v>
      </c>
      <c r="T38" s="154">
        <f>SUM(T39:T47)</f>
        <v>990686</v>
      </c>
      <c r="U38" s="153">
        <f>SUM(U39:U47)</f>
        <v>952869</v>
      </c>
      <c r="V38" s="152">
        <f>SUM(V39:V47)</f>
        <v>5217</v>
      </c>
      <c r="W38" s="151">
        <f>SUM(W39:W47)</f>
        <v>5491</v>
      </c>
      <c r="X38" s="150">
        <f t="shared" si="6"/>
        <v>1954263</v>
      </c>
      <c r="Y38" s="149">
        <f t="shared" si="7"/>
        <v>0.053899091371018226</v>
      </c>
    </row>
    <row r="39" spans="1:25" s="111" customFormat="1" ht="19.5" customHeight="1">
      <c r="A39" s="292" t="s">
        <v>380</v>
      </c>
      <c r="B39" s="293">
        <v>76370</v>
      </c>
      <c r="C39" s="294">
        <v>88415</v>
      </c>
      <c r="D39" s="295">
        <v>91</v>
      </c>
      <c r="E39" s="316">
        <v>101</v>
      </c>
      <c r="F39" s="317">
        <f t="shared" si="0"/>
        <v>164977</v>
      </c>
      <c r="G39" s="296">
        <f t="shared" si="1"/>
        <v>0.14808707656899936</v>
      </c>
      <c r="H39" s="293">
        <v>89008</v>
      </c>
      <c r="I39" s="294">
        <v>99265</v>
      </c>
      <c r="J39" s="295">
        <v>427</v>
      </c>
      <c r="K39" s="316">
        <v>513</v>
      </c>
      <c r="L39" s="317">
        <f t="shared" si="2"/>
        <v>189213</v>
      </c>
      <c r="M39" s="318">
        <f t="shared" si="3"/>
        <v>-0.12808845058214813</v>
      </c>
      <c r="N39" s="293">
        <v>568249</v>
      </c>
      <c r="O39" s="294">
        <v>544388</v>
      </c>
      <c r="P39" s="295">
        <v>1379</v>
      </c>
      <c r="Q39" s="316">
        <v>1498</v>
      </c>
      <c r="R39" s="317">
        <f t="shared" si="4"/>
        <v>1115514</v>
      </c>
      <c r="S39" s="296">
        <f t="shared" si="5"/>
        <v>0.15912620482559317</v>
      </c>
      <c r="T39" s="313">
        <v>576155</v>
      </c>
      <c r="U39" s="294">
        <v>538022</v>
      </c>
      <c r="V39" s="295">
        <v>4543</v>
      </c>
      <c r="W39" s="316">
        <v>4839</v>
      </c>
      <c r="X39" s="317">
        <f t="shared" si="6"/>
        <v>1123559</v>
      </c>
      <c r="Y39" s="298">
        <f t="shared" si="7"/>
        <v>-0.007160282637582949</v>
      </c>
    </row>
    <row r="40" spans="1:25" s="111" customFormat="1" ht="19.5" customHeight="1">
      <c r="A40" s="299" t="s">
        <v>381</v>
      </c>
      <c r="B40" s="300">
        <v>46172</v>
      </c>
      <c r="C40" s="301">
        <v>53416</v>
      </c>
      <c r="D40" s="302">
        <v>2</v>
      </c>
      <c r="E40" s="319">
        <v>18</v>
      </c>
      <c r="F40" s="320">
        <f t="shared" si="0"/>
        <v>99608</v>
      </c>
      <c r="G40" s="303">
        <f t="shared" si="1"/>
        <v>0.08941038764727742</v>
      </c>
      <c r="H40" s="300">
        <v>42046</v>
      </c>
      <c r="I40" s="301">
        <v>46828</v>
      </c>
      <c r="J40" s="302">
        <v>2</v>
      </c>
      <c r="K40" s="319">
        <v>0</v>
      </c>
      <c r="L40" s="320">
        <f t="shared" si="2"/>
        <v>88876</v>
      </c>
      <c r="M40" s="321">
        <f t="shared" si="3"/>
        <v>0.12075250911382152</v>
      </c>
      <c r="N40" s="300">
        <v>301427</v>
      </c>
      <c r="O40" s="301">
        <v>307882</v>
      </c>
      <c r="P40" s="302">
        <v>1036</v>
      </c>
      <c r="Q40" s="319">
        <v>994</v>
      </c>
      <c r="R40" s="320">
        <f t="shared" si="4"/>
        <v>611339</v>
      </c>
      <c r="S40" s="303">
        <f t="shared" si="5"/>
        <v>0.0872064850211412</v>
      </c>
      <c r="T40" s="314">
        <v>265877</v>
      </c>
      <c r="U40" s="301">
        <v>265301</v>
      </c>
      <c r="V40" s="302">
        <v>407</v>
      </c>
      <c r="W40" s="319">
        <v>402</v>
      </c>
      <c r="X40" s="320">
        <f t="shared" si="6"/>
        <v>531987</v>
      </c>
      <c r="Y40" s="305">
        <f t="shared" si="7"/>
        <v>0.14916153966168344</v>
      </c>
    </row>
    <row r="41" spans="1:25" s="111" customFormat="1" ht="19.5" customHeight="1">
      <c r="A41" s="299" t="s">
        <v>382</v>
      </c>
      <c r="B41" s="300">
        <v>9861</v>
      </c>
      <c r="C41" s="301">
        <v>9333</v>
      </c>
      <c r="D41" s="302">
        <v>0</v>
      </c>
      <c r="E41" s="319">
        <v>0</v>
      </c>
      <c r="F41" s="320">
        <f t="shared" si="0"/>
        <v>19194</v>
      </c>
      <c r="G41" s="303">
        <f t="shared" si="1"/>
        <v>0.017228967357058096</v>
      </c>
      <c r="H41" s="300">
        <v>6729</v>
      </c>
      <c r="I41" s="301">
        <v>7067</v>
      </c>
      <c r="J41" s="302"/>
      <c r="K41" s="319"/>
      <c r="L41" s="320">
        <f t="shared" si="2"/>
        <v>13796</v>
      </c>
      <c r="M41" s="321">
        <f t="shared" si="3"/>
        <v>0.391272832705132</v>
      </c>
      <c r="N41" s="300">
        <v>57759</v>
      </c>
      <c r="O41" s="301">
        <v>54365</v>
      </c>
      <c r="P41" s="302">
        <v>26</v>
      </c>
      <c r="Q41" s="319">
        <v>22</v>
      </c>
      <c r="R41" s="320">
        <f t="shared" si="4"/>
        <v>112172</v>
      </c>
      <c r="S41" s="303">
        <f t="shared" si="5"/>
        <v>0.01600114803372834</v>
      </c>
      <c r="T41" s="314">
        <v>43328</v>
      </c>
      <c r="U41" s="301">
        <v>41446</v>
      </c>
      <c r="V41" s="302">
        <v>128</v>
      </c>
      <c r="W41" s="319">
        <v>29</v>
      </c>
      <c r="X41" s="320">
        <f t="shared" si="6"/>
        <v>84931</v>
      </c>
      <c r="Y41" s="305">
        <f t="shared" si="7"/>
        <v>0.32074272056139685</v>
      </c>
    </row>
    <row r="42" spans="1:25" s="111" customFormat="1" ht="19.5" customHeight="1">
      <c r="A42" s="299" t="s">
        <v>383</v>
      </c>
      <c r="B42" s="300">
        <v>7184</v>
      </c>
      <c r="C42" s="301">
        <v>8166</v>
      </c>
      <c r="D42" s="302">
        <v>12</v>
      </c>
      <c r="E42" s="319">
        <v>0</v>
      </c>
      <c r="F42" s="320">
        <f>SUM(B42:E42)</f>
        <v>15362</v>
      </c>
      <c r="G42" s="303">
        <f>F42/$F$9</f>
        <v>0.013789277719033368</v>
      </c>
      <c r="H42" s="300">
        <v>6942</v>
      </c>
      <c r="I42" s="301">
        <v>8480</v>
      </c>
      <c r="J42" s="302"/>
      <c r="K42" s="319"/>
      <c r="L42" s="320">
        <f>SUM(H42:K42)</f>
        <v>15422</v>
      </c>
      <c r="M42" s="321">
        <f>IF(ISERROR(F42/L42-1),"         /0",(F42/L42-1))</f>
        <v>-0.0038905459732848646</v>
      </c>
      <c r="N42" s="300">
        <v>48994</v>
      </c>
      <c r="O42" s="301">
        <v>50152</v>
      </c>
      <c r="P42" s="302">
        <v>461</v>
      </c>
      <c r="Q42" s="319">
        <v>243</v>
      </c>
      <c r="R42" s="320">
        <f>SUM(N42:Q42)</f>
        <v>99850</v>
      </c>
      <c r="S42" s="303">
        <f>R42/$R$9</f>
        <v>0.0142434353596956</v>
      </c>
      <c r="T42" s="314">
        <v>46436</v>
      </c>
      <c r="U42" s="301">
        <v>51547</v>
      </c>
      <c r="V42" s="302">
        <v>116</v>
      </c>
      <c r="W42" s="319">
        <v>119</v>
      </c>
      <c r="X42" s="320">
        <f>SUM(T42:W42)</f>
        <v>98218</v>
      </c>
      <c r="Y42" s="305">
        <f>IF(ISERROR(R42/X42-1),"         /0",IF(R42/X42&gt;5,"  *  ",(R42/X42-1)))</f>
        <v>0.01661609888207871</v>
      </c>
    </row>
    <row r="43" spans="1:25" s="111" customFormat="1" ht="19.5" customHeight="1">
      <c r="A43" s="299" t="s">
        <v>384</v>
      </c>
      <c r="B43" s="300">
        <v>4880</v>
      </c>
      <c r="C43" s="301">
        <v>3330</v>
      </c>
      <c r="D43" s="302">
        <v>2</v>
      </c>
      <c r="E43" s="319">
        <v>0</v>
      </c>
      <c r="F43" s="320">
        <f>SUM(B43:E43)</f>
        <v>8212</v>
      </c>
      <c r="G43" s="303">
        <f>F43/$F$9</f>
        <v>0.007371276437228357</v>
      </c>
      <c r="H43" s="300">
        <v>3433</v>
      </c>
      <c r="I43" s="301">
        <v>4454</v>
      </c>
      <c r="J43" s="302"/>
      <c r="K43" s="319"/>
      <c r="L43" s="320">
        <f>SUM(H43:K43)</f>
        <v>7887</v>
      </c>
      <c r="M43" s="321">
        <f>IF(ISERROR(F43/L43-1),"         /0",(F43/L43-1))</f>
        <v>0.04120704957525034</v>
      </c>
      <c r="N43" s="300">
        <v>30046</v>
      </c>
      <c r="O43" s="301">
        <v>23807</v>
      </c>
      <c r="P43" s="302">
        <v>14</v>
      </c>
      <c r="Q43" s="319">
        <v>3</v>
      </c>
      <c r="R43" s="320">
        <f>SUM(N43:Q43)</f>
        <v>53870</v>
      </c>
      <c r="S43" s="303">
        <f>R43/$R$9</f>
        <v>0.007684465326257405</v>
      </c>
      <c r="T43" s="314">
        <v>21230</v>
      </c>
      <c r="U43" s="301">
        <v>22360</v>
      </c>
      <c r="V43" s="302"/>
      <c r="W43" s="319">
        <v>70</v>
      </c>
      <c r="X43" s="320">
        <f>SUM(T43:W43)</f>
        <v>43660</v>
      </c>
      <c r="Y43" s="305">
        <f>IF(ISERROR(R43/X43-1),"         /0",IF(R43/X43&gt;5,"  *  ",(R43/X43-1)))</f>
        <v>0.2338524965643609</v>
      </c>
    </row>
    <row r="44" spans="1:25" s="111" customFormat="1" ht="19.5" customHeight="1">
      <c r="A44" s="299" t="s">
        <v>385</v>
      </c>
      <c r="B44" s="300">
        <v>3178</v>
      </c>
      <c r="C44" s="301">
        <v>3114</v>
      </c>
      <c r="D44" s="302">
        <v>0</v>
      </c>
      <c r="E44" s="319">
        <v>0</v>
      </c>
      <c r="F44" s="320">
        <f>SUM(B44:E44)</f>
        <v>6292</v>
      </c>
      <c r="G44" s="303">
        <f>F44/$F$9</f>
        <v>0.00564784112798841</v>
      </c>
      <c r="H44" s="300">
        <v>3215</v>
      </c>
      <c r="I44" s="301">
        <v>3023</v>
      </c>
      <c r="J44" s="302"/>
      <c r="K44" s="319"/>
      <c r="L44" s="320">
        <f>SUM(H44:K44)</f>
        <v>6238</v>
      </c>
      <c r="M44" s="321">
        <f>IF(ISERROR(F44/L44-1),"         /0",(F44/L44-1))</f>
        <v>0.00865662071176665</v>
      </c>
      <c r="N44" s="300">
        <v>22175</v>
      </c>
      <c r="O44" s="301">
        <v>19851</v>
      </c>
      <c r="P44" s="302">
        <v>126</v>
      </c>
      <c r="Q44" s="319">
        <v>9</v>
      </c>
      <c r="R44" s="320">
        <f>SUM(N44:Q44)</f>
        <v>42161</v>
      </c>
      <c r="S44" s="303">
        <f>R44/$R$9</f>
        <v>0.0060141960761154354</v>
      </c>
      <c r="T44" s="314">
        <v>21062</v>
      </c>
      <c r="U44" s="301">
        <v>19965</v>
      </c>
      <c r="V44" s="302">
        <v>17</v>
      </c>
      <c r="W44" s="319">
        <v>7</v>
      </c>
      <c r="X44" s="320">
        <f>SUM(T44:W44)</f>
        <v>41051</v>
      </c>
      <c r="Y44" s="305">
        <f>IF(ISERROR(R44/X44-1),"         /0",IF(R44/X44&gt;5,"  *  ",(R44/X44-1)))</f>
        <v>0.027039536186694635</v>
      </c>
    </row>
    <row r="45" spans="1:25" s="111" customFormat="1" ht="19.5" customHeight="1">
      <c r="A45" s="299" t="s">
        <v>386</v>
      </c>
      <c r="B45" s="300">
        <v>955</v>
      </c>
      <c r="C45" s="301">
        <v>843</v>
      </c>
      <c r="D45" s="302">
        <v>2</v>
      </c>
      <c r="E45" s="319">
        <v>8</v>
      </c>
      <c r="F45" s="320">
        <f t="shared" si="0"/>
        <v>1808</v>
      </c>
      <c r="G45" s="303">
        <f t="shared" si="1"/>
        <v>0.0016229015828676167</v>
      </c>
      <c r="H45" s="300">
        <v>1089</v>
      </c>
      <c r="I45" s="301">
        <v>1410</v>
      </c>
      <c r="J45" s="302">
        <v>0</v>
      </c>
      <c r="K45" s="319">
        <v>0</v>
      </c>
      <c r="L45" s="320">
        <f t="shared" si="2"/>
        <v>2499</v>
      </c>
      <c r="M45" s="321">
        <f t="shared" si="3"/>
        <v>-0.2765106042416967</v>
      </c>
      <c r="N45" s="300">
        <v>8015</v>
      </c>
      <c r="O45" s="301">
        <v>6773</v>
      </c>
      <c r="P45" s="302">
        <v>11</v>
      </c>
      <c r="Q45" s="319">
        <v>17</v>
      </c>
      <c r="R45" s="320">
        <f t="shared" si="4"/>
        <v>14816</v>
      </c>
      <c r="S45" s="303">
        <f t="shared" si="5"/>
        <v>0.002113477599291437</v>
      </c>
      <c r="T45" s="314">
        <v>9021</v>
      </c>
      <c r="U45" s="301">
        <v>9652</v>
      </c>
      <c r="V45" s="302">
        <v>2</v>
      </c>
      <c r="W45" s="319">
        <v>25</v>
      </c>
      <c r="X45" s="320">
        <f t="shared" si="6"/>
        <v>18700</v>
      </c>
      <c r="Y45" s="305">
        <f t="shared" si="7"/>
        <v>-0.20770053475935824</v>
      </c>
    </row>
    <row r="46" spans="1:25" s="111" customFormat="1" ht="19.5" customHeight="1">
      <c r="A46" s="299" t="s">
        <v>387</v>
      </c>
      <c r="B46" s="300">
        <v>410</v>
      </c>
      <c r="C46" s="301">
        <v>321</v>
      </c>
      <c r="D46" s="302">
        <v>0</v>
      </c>
      <c r="E46" s="319">
        <v>0</v>
      </c>
      <c r="F46" s="320">
        <f t="shared" si="0"/>
        <v>731</v>
      </c>
      <c r="G46" s="303">
        <f t="shared" si="1"/>
        <v>0.0006561620890908341</v>
      </c>
      <c r="H46" s="300">
        <v>732</v>
      </c>
      <c r="I46" s="301">
        <v>348</v>
      </c>
      <c r="J46" s="302"/>
      <c r="K46" s="319"/>
      <c r="L46" s="320">
        <f t="shared" si="2"/>
        <v>1080</v>
      </c>
      <c r="M46" s="321">
        <f t="shared" si="3"/>
        <v>-0.3231481481481482</v>
      </c>
      <c r="N46" s="300">
        <v>3358</v>
      </c>
      <c r="O46" s="301">
        <v>2783</v>
      </c>
      <c r="P46" s="302"/>
      <c r="Q46" s="319"/>
      <c r="R46" s="320">
        <f t="shared" si="4"/>
        <v>6141</v>
      </c>
      <c r="S46" s="303">
        <f t="shared" si="5"/>
        <v>0.0008760033704946487</v>
      </c>
      <c r="T46" s="314">
        <v>6246</v>
      </c>
      <c r="U46" s="301">
        <v>2969</v>
      </c>
      <c r="V46" s="302"/>
      <c r="W46" s="319"/>
      <c r="X46" s="320">
        <f t="shared" si="6"/>
        <v>9215</v>
      </c>
      <c r="Y46" s="305">
        <f t="shared" si="7"/>
        <v>-0.3335865436787846</v>
      </c>
    </row>
    <row r="47" spans="1:25" s="111" customFormat="1" ht="19.5" customHeight="1" thickBot="1">
      <c r="A47" s="306" t="s">
        <v>51</v>
      </c>
      <c r="B47" s="307">
        <v>310</v>
      </c>
      <c r="C47" s="308">
        <v>221</v>
      </c>
      <c r="D47" s="309">
        <v>9</v>
      </c>
      <c r="E47" s="322">
        <v>0</v>
      </c>
      <c r="F47" s="323">
        <f>SUM(B47:E47)</f>
        <v>540</v>
      </c>
      <c r="G47" s="310">
        <f>F47/$F$9</f>
        <v>0.00048471618072373513</v>
      </c>
      <c r="H47" s="307">
        <v>237</v>
      </c>
      <c r="I47" s="308">
        <v>247</v>
      </c>
      <c r="J47" s="309"/>
      <c r="K47" s="322"/>
      <c r="L47" s="323">
        <f>SUM(H47:K47)</f>
        <v>484</v>
      </c>
      <c r="M47" s="324">
        <f>IF(ISERROR(F47/L47-1),"         /0",(F47/L47-1))</f>
        <v>0.11570247933884303</v>
      </c>
      <c r="N47" s="307">
        <v>2079</v>
      </c>
      <c r="O47" s="308">
        <v>1625</v>
      </c>
      <c r="P47" s="309">
        <v>15</v>
      </c>
      <c r="Q47" s="322">
        <v>14</v>
      </c>
      <c r="R47" s="323">
        <f>SUM(N47:Q47)</f>
        <v>3733</v>
      </c>
      <c r="S47" s="310">
        <f>R47/$R$9</f>
        <v>0.0005325062012793558</v>
      </c>
      <c r="T47" s="323">
        <v>1331</v>
      </c>
      <c r="U47" s="308">
        <v>1607</v>
      </c>
      <c r="V47" s="309">
        <v>4</v>
      </c>
      <c r="W47" s="322">
        <v>0</v>
      </c>
      <c r="X47" s="323">
        <f>SUM(T47:W47)</f>
        <v>2942</v>
      </c>
      <c r="Y47" s="312">
        <f>IF(ISERROR(R47/X47-1),"         /0",IF(R47/X47&gt;5,"  *  ",(R47/X47-1)))</f>
        <v>0.2688647178789938</v>
      </c>
    </row>
    <row r="48" spans="1:25" s="148" customFormat="1" ht="19.5" customHeight="1">
      <c r="A48" s="157" t="s">
        <v>52</v>
      </c>
      <c r="B48" s="154">
        <f>SUM(B49:B52)</f>
        <v>13705</v>
      </c>
      <c r="C48" s="153">
        <f>SUM(C49:C52)</f>
        <v>17293</v>
      </c>
      <c r="D48" s="152">
        <f>SUM(D49:D52)</f>
        <v>329</v>
      </c>
      <c r="E48" s="151">
        <f>SUM(E49:E52)</f>
        <v>492</v>
      </c>
      <c r="F48" s="150">
        <f t="shared" si="0"/>
        <v>31819</v>
      </c>
      <c r="G48" s="155">
        <f t="shared" si="1"/>
        <v>0.028561452137867645</v>
      </c>
      <c r="H48" s="154">
        <f>SUM(H49:H52)</f>
        <v>12792</v>
      </c>
      <c r="I48" s="153">
        <f>SUM(I49:I52)</f>
        <v>15609</v>
      </c>
      <c r="J48" s="152">
        <f>SUM(J49:J52)</f>
        <v>57</v>
      </c>
      <c r="K48" s="151">
        <f>SUM(K49:K52)</f>
        <v>35</v>
      </c>
      <c r="L48" s="150">
        <f t="shared" si="2"/>
        <v>28493</v>
      </c>
      <c r="M48" s="156">
        <f t="shared" si="3"/>
        <v>0.11673042501667075</v>
      </c>
      <c r="N48" s="154">
        <f>SUM(N49:N52)</f>
        <v>85389</v>
      </c>
      <c r="O48" s="153">
        <f>SUM(O49:O52)</f>
        <v>89634</v>
      </c>
      <c r="P48" s="152">
        <f>SUM(P49:P52)</f>
        <v>1998</v>
      </c>
      <c r="Q48" s="151">
        <f>SUM(Q49:Q52)</f>
        <v>2108</v>
      </c>
      <c r="R48" s="150">
        <f t="shared" si="4"/>
        <v>179129</v>
      </c>
      <c r="S48" s="155">
        <f t="shared" si="5"/>
        <v>0.025552452003474342</v>
      </c>
      <c r="T48" s="154">
        <f>SUM(T49:T52)</f>
        <v>79413</v>
      </c>
      <c r="U48" s="153">
        <f>SUM(U49:U52)</f>
        <v>81305</v>
      </c>
      <c r="V48" s="152">
        <f>SUM(V49:V52)</f>
        <v>668</v>
      </c>
      <c r="W48" s="151">
        <f>SUM(W49:W52)</f>
        <v>622</v>
      </c>
      <c r="X48" s="150">
        <f t="shared" si="6"/>
        <v>162008</v>
      </c>
      <c r="Y48" s="149">
        <f t="shared" si="7"/>
        <v>0.1056799664214112</v>
      </c>
    </row>
    <row r="49" spans="1:25" ht="19.5" customHeight="1">
      <c r="A49" s="459" t="s">
        <v>388</v>
      </c>
      <c r="B49" s="460">
        <v>9436</v>
      </c>
      <c r="C49" s="461">
        <v>11717</v>
      </c>
      <c r="D49" s="462">
        <v>297</v>
      </c>
      <c r="E49" s="463">
        <v>434</v>
      </c>
      <c r="F49" s="464">
        <f t="shared" si="0"/>
        <v>21884</v>
      </c>
      <c r="G49" s="465">
        <f t="shared" si="1"/>
        <v>0.019643572035107814</v>
      </c>
      <c r="H49" s="460">
        <v>8810</v>
      </c>
      <c r="I49" s="461">
        <v>11094</v>
      </c>
      <c r="J49" s="462"/>
      <c r="K49" s="463"/>
      <c r="L49" s="464">
        <f t="shared" si="2"/>
        <v>19904</v>
      </c>
      <c r="M49" s="466">
        <f t="shared" si="3"/>
        <v>0.09947749196141475</v>
      </c>
      <c r="N49" s="460">
        <v>56778</v>
      </c>
      <c r="O49" s="461">
        <v>59178</v>
      </c>
      <c r="P49" s="462">
        <v>1844</v>
      </c>
      <c r="Q49" s="463">
        <v>1882</v>
      </c>
      <c r="R49" s="464">
        <f t="shared" si="4"/>
        <v>119682</v>
      </c>
      <c r="S49" s="465">
        <f t="shared" si="5"/>
        <v>0.01707243696263484</v>
      </c>
      <c r="T49" s="467">
        <v>54665</v>
      </c>
      <c r="U49" s="461">
        <v>55687</v>
      </c>
      <c r="V49" s="462">
        <v>88</v>
      </c>
      <c r="W49" s="463">
        <v>49</v>
      </c>
      <c r="X49" s="464">
        <f t="shared" si="6"/>
        <v>110489</v>
      </c>
      <c r="Y49" s="468">
        <f t="shared" si="7"/>
        <v>0.08320285277267425</v>
      </c>
    </row>
    <row r="50" spans="1:25" ht="19.5" customHeight="1">
      <c r="A50" s="449" t="s">
        <v>389</v>
      </c>
      <c r="B50" s="450">
        <v>3710</v>
      </c>
      <c r="C50" s="451">
        <v>4878</v>
      </c>
      <c r="D50" s="452">
        <v>15</v>
      </c>
      <c r="E50" s="453">
        <v>20</v>
      </c>
      <c r="F50" s="454">
        <f>SUM(B50:E50)</f>
        <v>8623</v>
      </c>
      <c r="G50" s="455">
        <f>F50/$F$9</f>
        <v>0.0077401993081125334</v>
      </c>
      <c r="H50" s="450">
        <v>3582</v>
      </c>
      <c r="I50" s="451">
        <v>4040</v>
      </c>
      <c r="J50" s="452">
        <v>41</v>
      </c>
      <c r="K50" s="453">
        <v>21</v>
      </c>
      <c r="L50" s="454">
        <f>SUM(H50:K50)</f>
        <v>7684</v>
      </c>
      <c r="M50" s="456">
        <f>IF(ISERROR(F50/L50-1),"         /0",(F50/L50-1))</f>
        <v>0.12220197813638722</v>
      </c>
      <c r="N50" s="450">
        <v>25525</v>
      </c>
      <c r="O50" s="451">
        <v>26909</v>
      </c>
      <c r="P50" s="452">
        <v>106</v>
      </c>
      <c r="Q50" s="453">
        <v>126</v>
      </c>
      <c r="R50" s="454">
        <f>SUM(N50:Q50)</f>
        <v>52666</v>
      </c>
      <c r="S50" s="455">
        <f>R50/$R$9</f>
        <v>0.007512716741649759</v>
      </c>
      <c r="T50" s="458">
        <v>22130</v>
      </c>
      <c r="U50" s="451">
        <v>22156</v>
      </c>
      <c r="V50" s="452">
        <v>529</v>
      </c>
      <c r="W50" s="453">
        <v>525</v>
      </c>
      <c r="X50" s="454">
        <f>SUM(T50:W50)</f>
        <v>45340</v>
      </c>
      <c r="Y50" s="457">
        <f>IF(ISERROR(R50/X50-1),"         /0",IF(R50/X50&gt;5,"  *  ",(R50/X50-1)))</f>
        <v>0.16157917953242174</v>
      </c>
    </row>
    <row r="51" spans="1:25" ht="19.5" customHeight="1">
      <c r="A51" s="299" t="s">
        <v>390</v>
      </c>
      <c r="B51" s="300">
        <v>358</v>
      </c>
      <c r="C51" s="301">
        <v>526</v>
      </c>
      <c r="D51" s="302">
        <v>17</v>
      </c>
      <c r="E51" s="319">
        <v>38</v>
      </c>
      <c r="F51" s="320">
        <f t="shared" si="0"/>
        <v>939</v>
      </c>
      <c r="G51" s="303">
        <f t="shared" si="1"/>
        <v>0.0008428675809251616</v>
      </c>
      <c r="H51" s="300">
        <v>337</v>
      </c>
      <c r="I51" s="301">
        <v>348</v>
      </c>
      <c r="J51" s="302">
        <v>8</v>
      </c>
      <c r="K51" s="319">
        <v>8</v>
      </c>
      <c r="L51" s="320">
        <f t="shared" si="2"/>
        <v>701</v>
      </c>
      <c r="M51" s="321">
        <f t="shared" si="3"/>
        <v>0.3395149786019971</v>
      </c>
      <c r="N51" s="300">
        <v>2233</v>
      </c>
      <c r="O51" s="301">
        <v>2545</v>
      </c>
      <c r="P51" s="302">
        <v>19</v>
      </c>
      <c r="Q51" s="319">
        <v>38</v>
      </c>
      <c r="R51" s="320">
        <f t="shared" si="4"/>
        <v>4835</v>
      </c>
      <c r="S51" s="303">
        <f t="shared" si="5"/>
        <v>0.0006897046566262216</v>
      </c>
      <c r="T51" s="314">
        <v>2239</v>
      </c>
      <c r="U51" s="301">
        <v>2381</v>
      </c>
      <c r="V51" s="302">
        <v>9</v>
      </c>
      <c r="W51" s="319">
        <v>8</v>
      </c>
      <c r="X51" s="320">
        <f t="shared" si="6"/>
        <v>4637</v>
      </c>
      <c r="Y51" s="305">
        <f t="shared" si="7"/>
        <v>0.042700021565667434</v>
      </c>
    </row>
    <row r="52" spans="1:25" ht="19.5" customHeight="1" thickBot="1">
      <c r="A52" s="306" t="s">
        <v>51</v>
      </c>
      <c r="B52" s="307">
        <v>201</v>
      </c>
      <c r="C52" s="308">
        <v>172</v>
      </c>
      <c r="D52" s="309">
        <v>0</v>
      </c>
      <c r="E52" s="322">
        <v>0</v>
      </c>
      <c r="F52" s="323">
        <f t="shared" si="0"/>
        <v>373</v>
      </c>
      <c r="G52" s="310">
        <f t="shared" si="1"/>
        <v>0.0003348132137221356</v>
      </c>
      <c r="H52" s="307">
        <v>63</v>
      </c>
      <c r="I52" s="308">
        <v>127</v>
      </c>
      <c r="J52" s="309">
        <v>8</v>
      </c>
      <c r="K52" s="322">
        <v>6</v>
      </c>
      <c r="L52" s="323">
        <f t="shared" si="2"/>
        <v>204</v>
      </c>
      <c r="M52" s="324">
        <f t="shared" si="3"/>
        <v>0.8284313725490196</v>
      </c>
      <c r="N52" s="307">
        <v>853</v>
      </c>
      <c r="O52" s="308">
        <v>1002</v>
      </c>
      <c r="P52" s="309">
        <v>29</v>
      </c>
      <c r="Q52" s="322">
        <v>62</v>
      </c>
      <c r="R52" s="323">
        <f t="shared" si="4"/>
        <v>1946</v>
      </c>
      <c r="S52" s="310">
        <f t="shared" si="5"/>
        <v>0.0002775936425635217</v>
      </c>
      <c r="T52" s="315">
        <v>379</v>
      </c>
      <c r="U52" s="308">
        <v>1081</v>
      </c>
      <c r="V52" s="309">
        <v>42</v>
      </c>
      <c r="W52" s="322">
        <v>40</v>
      </c>
      <c r="X52" s="323">
        <f t="shared" si="6"/>
        <v>1542</v>
      </c>
      <c r="Y52" s="312">
        <f t="shared" si="7"/>
        <v>0.2619974059662775</v>
      </c>
    </row>
    <row r="53" spans="1:25" s="111" customFormat="1" ht="19.5" customHeight="1" thickBot="1">
      <c r="A53" s="147" t="s">
        <v>51</v>
      </c>
      <c r="B53" s="144">
        <v>2517</v>
      </c>
      <c r="C53" s="143">
        <v>2875</v>
      </c>
      <c r="D53" s="142">
        <v>0</v>
      </c>
      <c r="E53" s="141">
        <v>0</v>
      </c>
      <c r="F53" s="140">
        <f t="shared" si="0"/>
        <v>5392</v>
      </c>
      <c r="G53" s="145">
        <f t="shared" si="1"/>
        <v>0.004839980826782185</v>
      </c>
      <c r="H53" s="144">
        <v>3410</v>
      </c>
      <c r="I53" s="143">
        <v>2727</v>
      </c>
      <c r="J53" s="142">
        <v>0</v>
      </c>
      <c r="K53" s="141">
        <v>0</v>
      </c>
      <c r="L53" s="140">
        <f t="shared" si="2"/>
        <v>6137</v>
      </c>
      <c r="M53" s="146">
        <f t="shared" si="3"/>
        <v>-0.12139481831513765</v>
      </c>
      <c r="N53" s="144">
        <v>18754</v>
      </c>
      <c r="O53" s="143">
        <v>18605</v>
      </c>
      <c r="P53" s="142">
        <v>0</v>
      </c>
      <c r="Q53" s="141">
        <v>0</v>
      </c>
      <c r="R53" s="140">
        <f t="shared" si="4"/>
        <v>37359</v>
      </c>
      <c r="S53" s="145">
        <f t="shared" si="5"/>
        <v>0.005329198814250054</v>
      </c>
      <c r="T53" s="144">
        <v>20777</v>
      </c>
      <c r="U53" s="143">
        <v>16622</v>
      </c>
      <c r="V53" s="142">
        <v>1</v>
      </c>
      <c r="W53" s="141">
        <v>2</v>
      </c>
      <c r="X53" s="140">
        <f t="shared" si="6"/>
        <v>37402</v>
      </c>
      <c r="Y53" s="139">
        <f t="shared" si="7"/>
        <v>-0.0011496711405807325</v>
      </c>
    </row>
    <row r="54" ht="3" customHeight="1" thickTop="1">
      <c r="A54" s="63"/>
    </row>
    <row r="55" ht="14.25">
      <c r="A55" s="63" t="s">
        <v>50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54:Y65536 M54:M65536 Y3 M3">
    <cfRule type="cellIs" priority="3" dxfId="99" operator="lessThan" stopIfTrue="1">
      <formula>0</formula>
    </cfRule>
  </conditionalFormatting>
  <conditionalFormatting sqref="M9:M53 Y9:Y53">
    <cfRule type="cellIs" priority="4" dxfId="100" operator="lessThan" stopIfTrue="1">
      <formula>0</formula>
    </cfRule>
    <cfRule type="cellIs" priority="5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83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7.8515625" style="86" customWidth="1"/>
    <col min="2" max="2" width="10.57421875" style="86" bestFit="1" customWidth="1"/>
    <col min="3" max="3" width="10.7109375" style="86" bestFit="1" customWidth="1"/>
    <col min="4" max="4" width="8.57421875" style="86" bestFit="1" customWidth="1"/>
    <col min="5" max="5" width="10.7109375" style="86" bestFit="1" customWidth="1"/>
    <col min="6" max="6" width="12.00390625" style="86" bestFit="1" customWidth="1"/>
    <col min="7" max="7" width="9.7109375" style="86" customWidth="1"/>
    <col min="8" max="8" width="10.57421875" style="86" bestFit="1" customWidth="1"/>
    <col min="9" max="9" width="10.7109375" style="86" bestFit="1" customWidth="1"/>
    <col min="10" max="10" width="8.57421875" style="86" customWidth="1"/>
    <col min="11" max="11" width="10.7109375" style="86" bestFit="1" customWidth="1"/>
    <col min="12" max="12" width="11.28125" style="86" customWidth="1"/>
    <col min="13" max="13" width="10.421875" style="86" customWidth="1"/>
    <col min="14" max="14" width="11.57421875" style="86" customWidth="1"/>
    <col min="15" max="15" width="11.28125" style="86" customWidth="1"/>
    <col min="16" max="16" width="9.00390625" style="86" customWidth="1"/>
    <col min="17" max="17" width="10.8515625" style="86" customWidth="1"/>
    <col min="18" max="18" width="12.7109375" style="86" bestFit="1" customWidth="1"/>
    <col min="19" max="19" width="9.8515625" style="86" bestFit="1" customWidth="1"/>
    <col min="20" max="21" width="11.140625" style="86" bestFit="1" customWidth="1"/>
    <col min="22" max="23" width="10.28125" style="86" customWidth="1"/>
    <col min="24" max="24" width="12.7109375" style="86" bestFit="1" customWidth="1"/>
    <col min="25" max="25" width="9.8515625" style="86" bestFit="1" customWidth="1"/>
    <col min="26" max="16384" width="8.00390625" style="86" customWidth="1"/>
  </cols>
  <sheetData>
    <row r="1" spans="24:25" ht="18.75" thickBot="1">
      <c r="X1" s="666" t="s">
        <v>26</v>
      </c>
      <c r="Y1" s="667"/>
    </row>
    <row r="2" ht="5.25" customHeight="1" thickBot="1"/>
    <row r="3" spans="1:25" ht="24.75" customHeight="1" thickTop="1">
      <c r="A3" s="711" t="s">
        <v>64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3"/>
    </row>
    <row r="4" spans="1:25" ht="21" customHeight="1" thickBot="1">
      <c r="A4" s="720" t="s">
        <v>42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2"/>
    </row>
    <row r="5" spans="1:25" s="138" customFormat="1" ht="15.75" customHeight="1" thickBot="1" thickTop="1">
      <c r="A5" s="726" t="s">
        <v>63</v>
      </c>
      <c r="B5" s="704" t="s">
        <v>34</v>
      </c>
      <c r="C5" s="705"/>
      <c r="D5" s="705"/>
      <c r="E5" s="705"/>
      <c r="F5" s="705"/>
      <c r="G5" s="705"/>
      <c r="H5" s="705"/>
      <c r="I5" s="705"/>
      <c r="J5" s="706"/>
      <c r="K5" s="706"/>
      <c r="L5" s="706"/>
      <c r="M5" s="707"/>
      <c r="N5" s="704" t="s">
        <v>33</v>
      </c>
      <c r="O5" s="705"/>
      <c r="P5" s="705"/>
      <c r="Q5" s="705"/>
      <c r="R5" s="705"/>
      <c r="S5" s="705"/>
      <c r="T5" s="705"/>
      <c r="U5" s="705"/>
      <c r="V5" s="705"/>
      <c r="W5" s="705"/>
      <c r="X5" s="705"/>
      <c r="Y5" s="708"/>
    </row>
    <row r="6" spans="1:25" s="99" customFormat="1" ht="26.25" customHeight="1">
      <c r="A6" s="727"/>
      <c r="B6" s="696" t="s">
        <v>154</v>
      </c>
      <c r="C6" s="697"/>
      <c r="D6" s="697"/>
      <c r="E6" s="697"/>
      <c r="F6" s="697"/>
      <c r="G6" s="701" t="s">
        <v>32</v>
      </c>
      <c r="H6" s="696" t="s">
        <v>155</v>
      </c>
      <c r="I6" s="697"/>
      <c r="J6" s="697"/>
      <c r="K6" s="697"/>
      <c r="L6" s="697"/>
      <c r="M6" s="698" t="s">
        <v>31</v>
      </c>
      <c r="N6" s="696" t="s">
        <v>156</v>
      </c>
      <c r="O6" s="697"/>
      <c r="P6" s="697"/>
      <c r="Q6" s="697"/>
      <c r="R6" s="697"/>
      <c r="S6" s="701" t="s">
        <v>32</v>
      </c>
      <c r="T6" s="696" t="s">
        <v>157</v>
      </c>
      <c r="U6" s="697"/>
      <c r="V6" s="697"/>
      <c r="W6" s="697"/>
      <c r="X6" s="697"/>
      <c r="Y6" s="714" t="s">
        <v>31</v>
      </c>
    </row>
    <row r="7" spans="1:25" s="99" customFormat="1" ht="26.25" customHeight="1">
      <c r="A7" s="728"/>
      <c r="B7" s="719" t="s">
        <v>20</v>
      </c>
      <c r="C7" s="718"/>
      <c r="D7" s="717" t="s">
        <v>19</v>
      </c>
      <c r="E7" s="718"/>
      <c r="F7" s="709" t="s">
        <v>15</v>
      </c>
      <c r="G7" s="702"/>
      <c r="H7" s="719" t="s">
        <v>20</v>
      </c>
      <c r="I7" s="718"/>
      <c r="J7" s="717" t="s">
        <v>19</v>
      </c>
      <c r="K7" s="718"/>
      <c r="L7" s="709" t="s">
        <v>15</v>
      </c>
      <c r="M7" s="699"/>
      <c r="N7" s="719" t="s">
        <v>20</v>
      </c>
      <c r="O7" s="718"/>
      <c r="P7" s="717" t="s">
        <v>19</v>
      </c>
      <c r="Q7" s="718"/>
      <c r="R7" s="709" t="s">
        <v>15</v>
      </c>
      <c r="S7" s="702"/>
      <c r="T7" s="719" t="s">
        <v>20</v>
      </c>
      <c r="U7" s="718"/>
      <c r="V7" s="717" t="s">
        <v>19</v>
      </c>
      <c r="W7" s="718"/>
      <c r="X7" s="709" t="s">
        <v>15</v>
      </c>
      <c r="Y7" s="715"/>
    </row>
    <row r="8" spans="1:25" s="134" customFormat="1" ht="15" thickBot="1">
      <c r="A8" s="729"/>
      <c r="B8" s="137" t="s">
        <v>17</v>
      </c>
      <c r="C8" s="135" t="s">
        <v>16</v>
      </c>
      <c r="D8" s="136" t="s">
        <v>17</v>
      </c>
      <c r="E8" s="135" t="s">
        <v>16</v>
      </c>
      <c r="F8" s="710"/>
      <c r="G8" s="703"/>
      <c r="H8" s="137" t="s">
        <v>17</v>
      </c>
      <c r="I8" s="135" t="s">
        <v>16</v>
      </c>
      <c r="J8" s="136" t="s">
        <v>17</v>
      </c>
      <c r="K8" s="135" t="s">
        <v>16</v>
      </c>
      <c r="L8" s="710"/>
      <c r="M8" s="700"/>
      <c r="N8" s="137" t="s">
        <v>17</v>
      </c>
      <c r="O8" s="135" t="s">
        <v>16</v>
      </c>
      <c r="P8" s="136" t="s">
        <v>17</v>
      </c>
      <c r="Q8" s="135" t="s">
        <v>16</v>
      </c>
      <c r="R8" s="710"/>
      <c r="S8" s="703"/>
      <c r="T8" s="137" t="s">
        <v>17</v>
      </c>
      <c r="U8" s="135" t="s">
        <v>16</v>
      </c>
      <c r="V8" s="136" t="s">
        <v>17</v>
      </c>
      <c r="W8" s="135" t="s">
        <v>16</v>
      </c>
      <c r="X8" s="710"/>
      <c r="Y8" s="716"/>
    </row>
    <row r="9" spans="1:25" s="88" customFormat="1" ht="18" customHeight="1" thickBot="1" thickTop="1">
      <c r="A9" s="167" t="s">
        <v>22</v>
      </c>
      <c r="B9" s="248">
        <f>B10+B26+B44+B57+B71+B81</f>
        <v>514533</v>
      </c>
      <c r="C9" s="249">
        <f>C10+C26+C44+C57+C71+C81</f>
        <v>596575</v>
      </c>
      <c r="D9" s="250">
        <f>D10+D26+D44+D57+D71+D81</f>
        <v>922</v>
      </c>
      <c r="E9" s="249">
        <f>E10+E26+E44+E57+E71+E81</f>
        <v>2024</v>
      </c>
      <c r="F9" s="250">
        <f aca="true" t="shared" si="0" ref="F9:F46">SUM(B9:E9)</f>
        <v>1114054</v>
      </c>
      <c r="G9" s="251">
        <f aca="true" t="shared" si="1" ref="G9:G46">F9/$F$9</f>
        <v>1</v>
      </c>
      <c r="H9" s="248">
        <f>H10+H26+H44+H57+H71+H81</f>
        <v>522398</v>
      </c>
      <c r="I9" s="249">
        <f>I10+I26+I44+I57+I71+I81</f>
        <v>585869</v>
      </c>
      <c r="J9" s="250">
        <f>J10+J26+J44+J57+J71+J81</f>
        <v>1351</v>
      </c>
      <c r="K9" s="249">
        <f>K10+K26+K44+K57+K71+K81</f>
        <v>1299</v>
      </c>
      <c r="L9" s="250">
        <f aca="true" t="shared" si="2" ref="L9:L46">SUM(H9:K9)</f>
        <v>1110917</v>
      </c>
      <c r="M9" s="252">
        <f aca="true" t="shared" si="3" ref="M9:M20">IF(ISERROR(F9/L9-1),"         /0",(F9/L9-1))</f>
        <v>0.002823793316692358</v>
      </c>
      <c r="N9" s="248">
        <f>N10+N26+N44+N57+N71+N81</f>
        <v>3520076</v>
      </c>
      <c r="O9" s="249">
        <f>O10+O26+O44+O57+O71+O81</f>
        <v>3471274</v>
      </c>
      <c r="P9" s="250">
        <f>P10+P26+P44+P57+P71+P81</f>
        <v>8868</v>
      </c>
      <c r="Q9" s="249">
        <f>Q10+Q26+Q44+Q57+Q71+Q81</f>
        <v>10029</v>
      </c>
      <c r="R9" s="250">
        <f aca="true" t="shared" si="4" ref="R9:R46">SUM(N9:Q9)</f>
        <v>7010247</v>
      </c>
      <c r="S9" s="251">
        <f aca="true" t="shared" si="5" ref="S9:S46">R9/$R$9</f>
        <v>1</v>
      </c>
      <c r="T9" s="248">
        <f>T10+T26+T44+T57+T71+T81</f>
        <v>3403164</v>
      </c>
      <c r="U9" s="249">
        <f>U10+U26+U44+U57+U71+U81</f>
        <v>3277713</v>
      </c>
      <c r="V9" s="250">
        <f>V10+V26+V44+V57+V71+V81</f>
        <v>16537</v>
      </c>
      <c r="W9" s="249">
        <f>W10+W26+W44+W57+W71+W81</f>
        <v>11811</v>
      </c>
      <c r="X9" s="250">
        <f aca="true" t="shared" si="6" ref="X9:X46">SUM(T9:W9)</f>
        <v>6709225</v>
      </c>
      <c r="Y9" s="252">
        <f>IF(ISERROR(R9/X9-1),"         /0",(R9/X9-1))</f>
        <v>0.04486688104810921</v>
      </c>
    </row>
    <row r="10" spans="1:25" s="148" customFormat="1" ht="19.5" customHeight="1">
      <c r="A10" s="157" t="s">
        <v>56</v>
      </c>
      <c r="B10" s="154">
        <f>SUM(B11:B25)</f>
        <v>158485</v>
      </c>
      <c r="C10" s="153">
        <f>SUM(C11:C25)</f>
        <v>175564</v>
      </c>
      <c r="D10" s="152">
        <f>SUM(D11:D25)</f>
        <v>140</v>
      </c>
      <c r="E10" s="153">
        <f>SUM(E11:E25)</f>
        <v>790</v>
      </c>
      <c r="F10" s="152">
        <f t="shared" si="0"/>
        <v>334979</v>
      </c>
      <c r="G10" s="155">
        <f t="shared" si="1"/>
        <v>0.3006847064864001</v>
      </c>
      <c r="H10" s="154">
        <f>SUM(H11:H25)</f>
        <v>165847</v>
      </c>
      <c r="I10" s="153">
        <f>SUM(I11:I25)</f>
        <v>178507</v>
      </c>
      <c r="J10" s="152">
        <f>SUM(J11:J25)</f>
        <v>19</v>
      </c>
      <c r="K10" s="153">
        <f>SUM(K11:K25)</f>
        <v>0</v>
      </c>
      <c r="L10" s="152">
        <f t="shared" si="2"/>
        <v>344373</v>
      </c>
      <c r="M10" s="156">
        <f t="shared" si="3"/>
        <v>-0.02727856132739792</v>
      </c>
      <c r="N10" s="154">
        <f>SUM(N11:N25)</f>
        <v>995128</v>
      </c>
      <c r="O10" s="153">
        <f>SUM(O11:O25)</f>
        <v>992718</v>
      </c>
      <c r="P10" s="152">
        <f>SUM(P11:P25)</f>
        <v>1035</v>
      </c>
      <c r="Q10" s="153">
        <f>SUM(Q11:Q25)</f>
        <v>1980</v>
      </c>
      <c r="R10" s="152">
        <f t="shared" si="4"/>
        <v>1990861</v>
      </c>
      <c r="S10" s="155">
        <f t="shared" si="5"/>
        <v>0.28399298912006954</v>
      </c>
      <c r="T10" s="154">
        <f>SUM(T11:T25)</f>
        <v>1039441</v>
      </c>
      <c r="U10" s="153">
        <f>SUM(U11:U25)</f>
        <v>998861</v>
      </c>
      <c r="V10" s="152">
        <f>SUM(V11:V25)</f>
        <v>5292</v>
      </c>
      <c r="W10" s="153">
        <f>SUM(W11:W25)</f>
        <v>1459</v>
      </c>
      <c r="X10" s="152">
        <f t="shared" si="6"/>
        <v>2045053</v>
      </c>
      <c r="Y10" s="149">
        <f aca="true" t="shared" si="7" ref="Y10:Y46">IF(ISERROR(R10/X10-1),"         /0",IF(R10/X10&gt;5,"  *  ",(R10/X10-1)))</f>
        <v>-0.026499068728292108</v>
      </c>
    </row>
    <row r="11" spans="1:25" ht="19.5" customHeight="1">
      <c r="A11" s="292" t="s">
        <v>159</v>
      </c>
      <c r="B11" s="293">
        <v>57929</v>
      </c>
      <c r="C11" s="294">
        <v>68537</v>
      </c>
      <c r="D11" s="295">
        <v>134</v>
      </c>
      <c r="E11" s="294">
        <v>775</v>
      </c>
      <c r="F11" s="295">
        <f t="shared" si="0"/>
        <v>127375</v>
      </c>
      <c r="G11" s="296">
        <f t="shared" si="1"/>
        <v>0.11433467318460326</v>
      </c>
      <c r="H11" s="293">
        <v>59453</v>
      </c>
      <c r="I11" s="294">
        <v>62931</v>
      </c>
      <c r="J11" s="295">
        <v>17</v>
      </c>
      <c r="K11" s="294">
        <v>0</v>
      </c>
      <c r="L11" s="295">
        <f t="shared" si="2"/>
        <v>122401</v>
      </c>
      <c r="M11" s="297">
        <f t="shared" si="3"/>
        <v>0.04063692290095666</v>
      </c>
      <c r="N11" s="293">
        <v>373641</v>
      </c>
      <c r="O11" s="294">
        <v>388560</v>
      </c>
      <c r="P11" s="295">
        <v>766</v>
      </c>
      <c r="Q11" s="294">
        <v>1811</v>
      </c>
      <c r="R11" s="295">
        <f t="shared" si="4"/>
        <v>764778</v>
      </c>
      <c r="S11" s="296">
        <f t="shared" si="5"/>
        <v>0.10909430152746401</v>
      </c>
      <c r="T11" s="293">
        <v>370419</v>
      </c>
      <c r="U11" s="294">
        <v>356667</v>
      </c>
      <c r="V11" s="295">
        <v>884</v>
      </c>
      <c r="W11" s="294">
        <v>1368</v>
      </c>
      <c r="X11" s="295">
        <f t="shared" si="6"/>
        <v>729338</v>
      </c>
      <c r="Y11" s="298">
        <f t="shared" si="7"/>
        <v>0.048592010837225086</v>
      </c>
    </row>
    <row r="12" spans="1:25" ht="19.5" customHeight="1">
      <c r="A12" s="299" t="s">
        <v>182</v>
      </c>
      <c r="B12" s="300">
        <v>25999</v>
      </c>
      <c r="C12" s="301">
        <v>27326</v>
      </c>
      <c r="D12" s="302">
        <v>0</v>
      </c>
      <c r="E12" s="301">
        <v>0</v>
      </c>
      <c r="F12" s="302">
        <f t="shared" si="0"/>
        <v>53325</v>
      </c>
      <c r="G12" s="303">
        <f t="shared" si="1"/>
        <v>0.047865722846468846</v>
      </c>
      <c r="H12" s="300">
        <v>25516</v>
      </c>
      <c r="I12" s="301">
        <v>27301</v>
      </c>
      <c r="J12" s="302"/>
      <c r="K12" s="301"/>
      <c r="L12" s="302">
        <f t="shared" si="2"/>
        <v>52817</v>
      </c>
      <c r="M12" s="304">
        <f t="shared" si="3"/>
        <v>0.009618115379518066</v>
      </c>
      <c r="N12" s="300">
        <v>163162</v>
      </c>
      <c r="O12" s="301">
        <v>159964</v>
      </c>
      <c r="P12" s="302"/>
      <c r="Q12" s="301"/>
      <c r="R12" s="302">
        <f t="shared" si="4"/>
        <v>323126</v>
      </c>
      <c r="S12" s="303">
        <f t="shared" si="5"/>
        <v>0.046093383014892346</v>
      </c>
      <c r="T12" s="300">
        <v>149898</v>
      </c>
      <c r="U12" s="301">
        <v>144804</v>
      </c>
      <c r="V12" s="302"/>
      <c r="W12" s="301"/>
      <c r="X12" s="302">
        <f t="shared" si="6"/>
        <v>294702</v>
      </c>
      <c r="Y12" s="305">
        <f t="shared" si="7"/>
        <v>0.09644997319325954</v>
      </c>
    </row>
    <row r="13" spans="1:25" ht="19.5" customHeight="1">
      <c r="A13" s="299" t="s">
        <v>183</v>
      </c>
      <c r="B13" s="300">
        <v>17367</v>
      </c>
      <c r="C13" s="301">
        <v>17612</v>
      </c>
      <c r="D13" s="302">
        <v>0</v>
      </c>
      <c r="E13" s="301">
        <v>0</v>
      </c>
      <c r="F13" s="302">
        <f>SUM(B13:E13)</f>
        <v>34979</v>
      </c>
      <c r="G13" s="303">
        <f>F13/$F$9</f>
        <v>0.03139793941765839</v>
      </c>
      <c r="H13" s="300">
        <v>19966</v>
      </c>
      <c r="I13" s="301">
        <v>21863</v>
      </c>
      <c r="J13" s="302"/>
      <c r="K13" s="301"/>
      <c r="L13" s="302">
        <f>SUM(H13:K13)</f>
        <v>41829</v>
      </c>
      <c r="M13" s="304">
        <f t="shared" si="3"/>
        <v>-0.1637619833130125</v>
      </c>
      <c r="N13" s="300">
        <v>105937</v>
      </c>
      <c r="O13" s="301">
        <v>100597</v>
      </c>
      <c r="P13" s="302"/>
      <c r="Q13" s="301"/>
      <c r="R13" s="302">
        <f>SUM(N13:Q13)</f>
        <v>206534</v>
      </c>
      <c r="S13" s="303">
        <f>R13/$R$9</f>
        <v>0.029461729379863504</v>
      </c>
      <c r="T13" s="300">
        <v>134128</v>
      </c>
      <c r="U13" s="301">
        <v>131589</v>
      </c>
      <c r="V13" s="302"/>
      <c r="W13" s="301"/>
      <c r="X13" s="302">
        <f>SUM(T13:W13)</f>
        <v>265717</v>
      </c>
      <c r="Y13" s="305">
        <f>IF(ISERROR(R13/X13-1),"         /0",IF(R13/X13&gt;5,"  *  ",(R13/X13-1)))</f>
        <v>-0.22272944523684968</v>
      </c>
    </row>
    <row r="14" spans="1:25" ht="19.5" customHeight="1">
      <c r="A14" s="299" t="s">
        <v>187</v>
      </c>
      <c r="B14" s="300">
        <v>13663</v>
      </c>
      <c r="C14" s="301">
        <v>14164</v>
      </c>
      <c r="D14" s="302">
        <v>0</v>
      </c>
      <c r="E14" s="301">
        <v>0</v>
      </c>
      <c r="F14" s="302">
        <f>SUM(B14:E14)</f>
        <v>27827</v>
      </c>
      <c r="G14" s="303">
        <f>F14/$F$9</f>
        <v>0.024978142890739588</v>
      </c>
      <c r="H14" s="300">
        <v>12632</v>
      </c>
      <c r="I14" s="301">
        <v>13987</v>
      </c>
      <c r="J14" s="302"/>
      <c r="K14" s="301"/>
      <c r="L14" s="302">
        <f>SUM(H14:K14)</f>
        <v>26619</v>
      </c>
      <c r="M14" s="304">
        <f t="shared" si="3"/>
        <v>0.04538111874976525</v>
      </c>
      <c r="N14" s="300">
        <v>84278</v>
      </c>
      <c r="O14" s="301">
        <v>82098</v>
      </c>
      <c r="P14" s="302"/>
      <c r="Q14" s="301"/>
      <c r="R14" s="302">
        <f>SUM(N14:Q14)</f>
        <v>166376</v>
      </c>
      <c r="S14" s="303">
        <f>R14/$R$9</f>
        <v>0.0237332579008985</v>
      </c>
      <c r="T14" s="300">
        <v>87272</v>
      </c>
      <c r="U14" s="301">
        <v>87876</v>
      </c>
      <c r="V14" s="302"/>
      <c r="W14" s="301"/>
      <c r="X14" s="302">
        <f>SUM(T14:W14)</f>
        <v>175148</v>
      </c>
      <c r="Y14" s="305">
        <f>IF(ISERROR(R14/X14-1),"         /0",IF(R14/X14&gt;5,"  *  ",(R14/X14-1)))</f>
        <v>-0.0500833580743143</v>
      </c>
    </row>
    <row r="15" spans="1:25" ht="19.5" customHeight="1">
      <c r="A15" s="299" t="s">
        <v>185</v>
      </c>
      <c r="B15" s="300">
        <v>12772</v>
      </c>
      <c r="C15" s="301">
        <v>13383</v>
      </c>
      <c r="D15" s="302">
        <v>0</v>
      </c>
      <c r="E15" s="301">
        <v>0</v>
      </c>
      <c r="F15" s="302">
        <f>SUM(B15:E15)</f>
        <v>26155</v>
      </c>
      <c r="G15" s="303">
        <f>F15/$F$9</f>
        <v>0.0234773179756098</v>
      </c>
      <c r="H15" s="300">
        <v>11240</v>
      </c>
      <c r="I15" s="301">
        <v>11555</v>
      </c>
      <c r="J15" s="302"/>
      <c r="K15" s="301"/>
      <c r="L15" s="302">
        <f>SUM(H15:K15)</f>
        <v>22795</v>
      </c>
      <c r="M15" s="304">
        <f t="shared" si="3"/>
        <v>0.14740074577758278</v>
      </c>
      <c r="N15" s="300">
        <v>72669</v>
      </c>
      <c r="O15" s="301">
        <v>78109</v>
      </c>
      <c r="P15" s="302"/>
      <c r="Q15" s="301"/>
      <c r="R15" s="302">
        <f>SUM(N15:Q15)</f>
        <v>150778</v>
      </c>
      <c r="S15" s="303">
        <f>R15/$R$9</f>
        <v>0.021508229310607745</v>
      </c>
      <c r="T15" s="300">
        <v>76430</v>
      </c>
      <c r="U15" s="301">
        <v>75253</v>
      </c>
      <c r="V15" s="302"/>
      <c r="W15" s="301"/>
      <c r="X15" s="302">
        <f>SUM(T15:W15)</f>
        <v>151683</v>
      </c>
      <c r="Y15" s="305">
        <f>IF(ISERROR(R15/X15-1),"         /0",IF(R15/X15&gt;5,"  *  ",(R15/X15-1)))</f>
        <v>-0.005966390432678659</v>
      </c>
    </row>
    <row r="16" spans="1:25" ht="19.5" customHeight="1">
      <c r="A16" s="299" t="s">
        <v>195</v>
      </c>
      <c r="B16" s="300">
        <v>7541</v>
      </c>
      <c r="C16" s="301">
        <v>6864</v>
      </c>
      <c r="D16" s="302">
        <v>0</v>
      </c>
      <c r="E16" s="301">
        <v>0</v>
      </c>
      <c r="F16" s="302">
        <f>SUM(B16:E16)</f>
        <v>14405</v>
      </c>
      <c r="G16" s="303">
        <f>F16/$F$9</f>
        <v>0.012930252932084082</v>
      </c>
      <c r="H16" s="300">
        <v>10885</v>
      </c>
      <c r="I16" s="301">
        <v>10459</v>
      </c>
      <c r="J16" s="302"/>
      <c r="K16" s="301"/>
      <c r="L16" s="302">
        <f>SUM(H16:K16)</f>
        <v>21344</v>
      </c>
      <c r="M16" s="304">
        <f t="shared" si="3"/>
        <v>-0.3251030734632684</v>
      </c>
      <c r="N16" s="300">
        <v>48723</v>
      </c>
      <c r="O16" s="301">
        <v>45084</v>
      </c>
      <c r="P16" s="302"/>
      <c r="Q16" s="301"/>
      <c r="R16" s="302">
        <f>SUM(N16:Q16)</f>
        <v>93807</v>
      </c>
      <c r="S16" s="303">
        <f>R16/$R$9</f>
        <v>0.013381411525157387</v>
      </c>
      <c r="T16" s="300">
        <v>74549</v>
      </c>
      <c r="U16" s="301">
        <v>64950</v>
      </c>
      <c r="V16" s="302"/>
      <c r="W16" s="301"/>
      <c r="X16" s="302">
        <f>SUM(T16:W16)</f>
        <v>139499</v>
      </c>
      <c r="Y16" s="305">
        <f>IF(ISERROR(R16/X16-1),"         /0",IF(R16/X16&gt;5,"  *  ",(R16/X16-1)))</f>
        <v>-0.3275435666205493</v>
      </c>
    </row>
    <row r="17" spans="1:25" ht="19.5" customHeight="1">
      <c r="A17" s="299" t="s">
        <v>200</v>
      </c>
      <c r="B17" s="300">
        <v>5111</v>
      </c>
      <c r="C17" s="301">
        <v>5904</v>
      </c>
      <c r="D17" s="302">
        <v>0</v>
      </c>
      <c r="E17" s="301">
        <v>0</v>
      </c>
      <c r="F17" s="302">
        <f>SUM(B17:E17)</f>
        <v>11015</v>
      </c>
      <c r="G17" s="303">
        <f>F17/$F$9</f>
        <v>0.0098873124642073</v>
      </c>
      <c r="H17" s="300">
        <v>4159</v>
      </c>
      <c r="I17" s="301">
        <v>4534</v>
      </c>
      <c r="J17" s="302"/>
      <c r="K17" s="301"/>
      <c r="L17" s="302">
        <f>SUM(H17:K17)</f>
        <v>8693</v>
      </c>
      <c r="M17" s="304">
        <f t="shared" si="3"/>
        <v>0.2671114689980445</v>
      </c>
      <c r="N17" s="300">
        <v>31560</v>
      </c>
      <c r="O17" s="301">
        <v>28013</v>
      </c>
      <c r="P17" s="302">
        <v>0</v>
      </c>
      <c r="Q17" s="301">
        <v>0</v>
      </c>
      <c r="R17" s="302">
        <f>SUM(N17:Q17)</f>
        <v>59573</v>
      </c>
      <c r="S17" s="303">
        <f>R17/$R$9</f>
        <v>0.00849798872992635</v>
      </c>
      <c r="T17" s="300">
        <v>25021</v>
      </c>
      <c r="U17" s="301">
        <v>21880</v>
      </c>
      <c r="V17" s="302"/>
      <c r="W17" s="301"/>
      <c r="X17" s="302">
        <f>SUM(T17:W17)</f>
        <v>46901</v>
      </c>
      <c r="Y17" s="305">
        <f>IF(ISERROR(R17/X17-1),"         /0",IF(R17/X17&gt;5,"  *  ",(R17/X17-1)))</f>
        <v>0.270186136756146</v>
      </c>
    </row>
    <row r="18" spans="1:25" ht="19.5" customHeight="1">
      <c r="A18" s="299" t="s">
        <v>161</v>
      </c>
      <c r="B18" s="300">
        <v>4099</v>
      </c>
      <c r="C18" s="301">
        <v>4497</v>
      </c>
      <c r="D18" s="302">
        <v>0</v>
      </c>
      <c r="E18" s="301">
        <v>0</v>
      </c>
      <c r="F18" s="302">
        <f t="shared" si="0"/>
        <v>8596</v>
      </c>
      <c r="G18" s="303">
        <f t="shared" si="1"/>
        <v>0.007715963499076346</v>
      </c>
      <c r="H18" s="300">
        <v>5289</v>
      </c>
      <c r="I18" s="301">
        <v>5798</v>
      </c>
      <c r="J18" s="302"/>
      <c r="K18" s="301"/>
      <c r="L18" s="302">
        <f t="shared" si="2"/>
        <v>11087</v>
      </c>
      <c r="M18" s="304">
        <f t="shared" si="3"/>
        <v>-0.2246775502841165</v>
      </c>
      <c r="N18" s="300">
        <v>21287</v>
      </c>
      <c r="O18" s="301">
        <v>18911</v>
      </c>
      <c r="P18" s="302"/>
      <c r="Q18" s="301"/>
      <c r="R18" s="302">
        <f t="shared" si="4"/>
        <v>40198</v>
      </c>
      <c r="S18" s="303">
        <f t="shared" si="5"/>
        <v>0.00573417741200845</v>
      </c>
      <c r="T18" s="300">
        <v>26679</v>
      </c>
      <c r="U18" s="301">
        <v>24199</v>
      </c>
      <c r="V18" s="302"/>
      <c r="W18" s="301"/>
      <c r="X18" s="302">
        <f t="shared" si="6"/>
        <v>50878</v>
      </c>
      <c r="Y18" s="305">
        <f t="shared" si="7"/>
        <v>-0.209913911710366</v>
      </c>
    </row>
    <row r="19" spans="1:25" ht="19.5" customHeight="1">
      <c r="A19" s="299" t="s">
        <v>191</v>
      </c>
      <c r="B19" s="300">
        <v>3442</v>
      </c>
      <c r="C19" s="301">
        <v>4917</v>
      </c>
      <c r="D19" s="302">
        <v>0</v>
      </c>
      <c r="E19" s="301">
        <v>0</v>
      </c>
      <c r="F19" s="302">
        <f>SUM(B19:E19)</f>
        <v>8359</v>
      </c>
      <c r="G19" s="303">
        <f>F19/$F$9</f>
        <v>0.00750322695309204</v>
      </c>
      <c r="H19" s="300">
        <v>4651</v>
      </c>
      <c r="I19" s="301">
        <v>6009</v>
      </c>
      <c r="J19" s="302"/>
      <c r="K19" s="301"/>
      <c r="L19" s="302">
        <f>SUM(H19:K19)</f>
        <v>10660</v>
      </c>
      <c r="M19" s="304">
        <f t="shared" si="3"/>
        <v>-0.21585365853658534</v>
      </c>
      <c r="N19" s="300">
        <v>23733</v>
      </c>
      <c r="O19" s="301">
        <v>25726</v>
      </c>
      <c r="P19" s="302"/>
      <c r="Q19" s="301"/>
      <c r="R19" s="302">
        <f>SUM(N19:Q19)</f>
        <v>49459</v>
      </c>
      <c r="S19" s="303">
        <f>R19/$R$9</f>
        <v>0.007055243559891684</v>
      </c>
      <c r="T19" s="300">
        <v>25484</v>
      </c>
      <c r="U19" s="301">
        <v>26361</v>
      </c>
      <c r="V19" s="302"/>
      <c r="W19" s="301"/>
      <c r="X19" s="302">
        <f>SUM(T19:W19)</f>
        <v>51845</v>
      </c>
      <c r="Y19" s="305">
        <f>IF(ISERROR(R19/X19-1),"         /0",IF(R19/X19&gt;5,"  *  ",(R19/X19-1)))</f>
        <v>-0.046021795737293814</v>
      </c>
    </row>
    <row r="20" spans="1:25" ht="19.5" customHeight="1">
      <c r="A20" s="299" t="s">
        <v>184</v>
      </c>
      <c r="B20" s="300">
        <v>2679</v>
      </c>
      <c r="C20" s="301">
        <v>3836</v>
      </c>
      <c r="D20" s="302">
        <v>0</v>
      </c>
      <c r="E20" s="301">
        <v>0</v>
      </c>
      <c r="F20" s="302">
        <f>SUM(B20:E20)</f>
        <v>6515</v>
      </c>
      <c r="G20" s="303">
        <f>F20/$F$9</f>
        <v>0.0058480109581761745</v>
      </c>
      <c r="H20" s="300">
        <v>4241</v>
      </c>
      <c r="I20" s="301">
        <v>5152</v>
      </c>
      <c r="J20" s="302"/>
      <c r="K20" s="301"/>
      <c r="L20" s="302">
        <f>SUM(H20:K20)</f>
        <v>9393</v>
      </c>
      <c r="M20" s="304">
        <f t="shared" si="3"/>
        <v>-0.3063983817736612</v>
      </c>
      <c r="N20" s="300">
        <v>16560</v>
      </c>
      <c r="O20" s="301">
        <v>14747</v>
      </c>
      <c r="P20" s="302"/>
      <c r="Q20" s="301"/>
      <c r="R20" s="302">
        <f>SUM(N20:Q20)</f>
        <v>31307</v>
      </c>
      <c r="S20" s="303">
        <f>R20/$R$9</f>
        <v>0.004465891144777067</v>
      </c>
      <c r="T20" s="300">
        <v>17088</v>
      </c>
      <c r="U20" s="301">
        <v>14028</v>
      </c>
      <c r="V20" s="302"/>
      <c r="W20" s="301"/>
      <c r="X20" s="302">
        <f>SUM(T20:W20)</f>
        <v>31116</v>
      </c>
      <c r="Y20" s="305">
        <f>IF(ISERROR(R20/X20-1),"         /0",IF(R20/X20&gt;5,"  *  ",(R20/X20-1)))</f>
        <v>0.006138321120966683</v>
      </c>
    </row>
    <row r="21" spans="1:25" ht="19.5" customHeight="1">
      <c r="A21" s="299" t="s">
        <v>186</v>
      </c>
      <c r="B21" s="300">
        <v>2681</v>
      </c>
      <c r="C21" s="301">
        <v>3031</v>
      </c>
      <c r="D21" s="302">
        <v>0</v>
      </c>
      <c r="E21" s="301">
        <v>0</v>
      </c>
      <c r="F21" s="302">
        <f>SUM(B21:E21)</f>
        <v>5712</v>
      </c>
      <c r="G21" s="303">
        <f>F21/$F$9</f>
        <v>0.0051272200449888426</v>
      </c>
      <c r="H21" s="300">
        <v>1</v>
      </c>
      <c r="I21" s="301"/>
      <c r="J21" s="302"/>
      <c r="K21" s="301"/>
      <c r="L21" s="302">
        <f>SUM(H21:K21)</f>
        <v>1</v>
      </c>
      <c r="M21" s="304" t="s">
        <v>45</v>
      </c>
      <c r="N21" s="300">
        <v>18248</v>
      </c>
      <c r="O21" s="301">
        <v>17451</v>
      </c>
      <c r="P21" s="302"/>
      <c r="Q21" s="301"/>
      <c r="R21" s="302">
        <f>SUM(N21:Q21)</f>
        <v>35699</v>
      </c>
      <c r="S21" s="303">
        <f>R21/$R$9</f>
        <v>0.0050924025929471525</v>
      </c>
      <c r="T21" s="300">
        <v>6</v>
      </c>
      <c r="U21" s="301">
        <v>1</v>
      </c>
      <c r="V21" s="302"/>
      <c r="W21" s="301"/>
      <c r="X21" s="302">
        <f>SUM(T21:W21)</f>
        <v>7</v>
      </c>
      <c r="Y21" s="305" t="str">
        <f>IF(ISERROR(R21/X21-1),"         /0",IF(R21/X21&gt;5,"  *  ",(R21/X21-1)))</f>
        <v>  *  </v>
      </c>
    </row>
    <row r="22" spans="1:25" ht="19.5" customHeight="1">
      <c r="A22" s="299" t="s">
        <v>160</v>
      </c>
      <c r="B22" s="300">
        <v>2852</v>
      </c>
      <c r="C22" s="301">
        <v>2843</v>
      </c>
      <c r="D22" s="302">
        <v>0</v>
      </c>
      <c r="E22" s="301">
        <v>0</v>
      </c>
      <c r="F22" s="302">
        <f>SUM(B22:E22)</f>
        <v>5695</v>
      </c>
      <c r="G22" s="303">
        <f>F22/$F$9</f>
        <v>0.005111960461521614</v>
      </c>
      <c r="H22" s="300">
        <v>6548</v>
      </c>
      <c r="I22" s="301">
        <v>6647</v>
      </c>
      <c r="J22" s="302"/>
      <c r="K22" s="301"/>
      <c r="L22" s="302">
        <f>SUM(H22:K22)</f>
        <v>13195</v>
      </c>
      <c r="M22" s="304">
        <f aca="true" t="shared" si="8" ref="M22:M32">IF(ISERROR(F22/L22-1),"         /0",(F22/L22-1))</f>
        <v>-0.5683971201212581</v>
      </c>
      <c r="N22" s="300">
        <v>19473</v>
      </c>
      <c r="O22" s="301">
        <v>18947</v>
      </c>
      <c r="P22" s="302">
        <v>174</v>
      </c>
      <c r="Q22" s="301">
        <v>95</v>
      </c>
      <c r="R22" s="302">
        <f>SUM(N22:Q22)</f>
        <v>38689</v>
      </c>
      <c r="S22" s="303">
        <f>R22/$R$9</f>
        <v>0.005518921087944547</v>
      </c>
      <c r="T22" s="300">
        <v>42968</v>
      </c>
      <c r="U22" s="301">
        <v>39411</v>
      </c>
      <c r="V22" s="302"/>
      <c r="W22" s="301"/>
      <c r="X22" s="302">
        <f>SUM(T22:W22)</f>
        <v>82379</v>
      </c>
      <c r="Y22" s="305">
        <f>IF(ISERROR(R22/X22-1),"         /0",IF(R22/X22&gt;5,"  *  ",(R22/X22-1)))</f>
        <v>-0.530353609536411</v>
      </c>
    </row>
    <row r="23" spans="1:25" ht="19.5" customHeight="1">
      <c r="A23" s="299" t="s">
        <v>197</v>
      </c>
      <c r="B23" s="300">
        <v>1956</v>
      </c>
      <c r="C23" s="301">
        <v>2081</v>
      </c>
      <c r="D23" s="302">
        <v>0</v>
      </c>
      <c r="E23" s="301">
        <v>0</v>
      </c>
      <c r="F23" s="302">
        <f t="shared" si="0"/>
        <v>4037</v>
      </c>
      <c r="G23" s="303">
        <f t="shared" si="1"/>
        <v>0.0036237022621883677</v>
      </c>
      <c r="H23" s="300">
        <v>1036</v>
      </c>
      <c r="I23" s="301">
        <v>1963</v>
      </c>
      <c r="J23" s="302"/>
      <c r="K23" s="301"/>
      <c r="L23" s="302">
        <f t="shared" si="2"/>
        <v>2999</v>
      </c>
      <c r="M23" s="304">
        <f t="shared" si="8"/>
        <v>0.3461153717905969</v>
      </c>
      <c r="N23" s="300">
        <v>13293</v>
      </c>
      <c r="O23" s="301">
        <v>11911</v>
      </c>
      <c r="P23" s="302"/>
      <c r="Q23" s="301"/>
      <c r="R23" s="302">
        <f t="shared" si="4"/>
        <v>25204</v>
      </c>
      <c r="S23" s="303">
        <f t="shared" si="5"/>
        <v>0.0035953084106736897</v>
      </c>
      <c r="T23" s="300">
        <v>8035</v>
      </c>
      <c r="U23" s="301">
        <v>10292</v>
      </c>
      <c r="V23" s="302"/>
      <c r="W23" s="301"/>
      <c r="X23" s="302">
        <f t="shared" si="6"/>
        <v>18327</v>
      </c>
      <c r="Y23" s="305">
        <f t="shared" si="7"/>
        <v>0.37523871883014137</v>
      </c>
    </row>
    <row r="24" spans="1:25" ht="19.5" customHeight="1">
      <c r="A24" s="299" t="s">
        <v>192</v>
      </c>
      <c r="B24" s="300">
        <v>256</v>
      </c>
      <c r="C24" s="301">
        <v>212</v>
      </c>
      <c r="D24" s="302">
        <v>0</v>
      </c>
      <c r="E24" s="301">
        <v>0</v>
      </c>
      <c r="F24" s="302">
        <f>SUM(B24:E24)</f>
        <v>468</v>
      </c>
      <c r="G24" s="303">
        <f>F24/$F$9</f>
        <v>0.0004200873566272371</v>
      </c>
      <c r="H24" s="300">
        <v>114</v>
      </c>
      <c r="I24" s="301">
        <v>144</v>
      </c>
      <c r="J24" s="302"/>
      <c r="K24" s="301"/>
      <c r="L24" s="302">
        <f>SUM(H24:K24)</f>
        <v>258</v>
      </c>
      <c r="M24" s="304">
        <f t="shared" si="8"/>
        <v>0.8139534883720929</v>
      </c>
      <c r="N24" s="300">
        <v>1321</v>
      </c>
      <c r="O24" s="301">
        <v>1151</v>
      </c>
      <c r="P24" s="302"/>
      <c r="Q24" s="301"/>
      <c r="R24" s="302">
        <f>SUM(N24:Q24)</f>
        <v>2472</v>
      </c>
      <c r="S24" s="303">
        <f>R24/$R$9</f>
        <v>0.00035262666208480244</v>
      </c>
      <c r="T24" s="300">
        <v>499</v>
      </c>
      <c r="U24" s="301">
        <v>445</v>
      </c>
      <c r="V24" s="302"/>
      <c r="W24" s="301"/>
      <c r="X24" s="302">
        <f>SUM(T24:W24)</f>
        <v>944</v>
      </c>
      <c r="Y24" s="305">
        <f>IF(ISERROR(R24/X24-1),"         /0",IF(R24/X24&gt;5,"  *  ",(R24/X24-1)))</f>
        <v>1.6186440677966103</v>
      </c>
    </row>
    <row r="25" spans="1:25" ht="19.5" customHeight="1" thickBot="1">
      <c r="A25" s="299" t="s">
        <v>174</v>
      </c>
      <c r="B25" s="300">
        <v>138</v>
      </c>
      <c r="C25" s="301">
        <v>357</v>
      </c>
      <c r="D25" s="302">
        <v>6</v>
      </c>
      <c r="E25" s="301">
        <v>15</v>
      </c>
      <c r="F25" s="302">
        <f t="shared" si="0"/>
        <v>516</v>
      </c>
      <c r="G25" s="303">
        <f t="shared" si="1"/>
        <v>0.00046317323935823575</v>
      </c>
      <c r="H25" s="300">
        <v>116</v>
      </c>
      <c r="I25" s="301">
        <v>164</v>
      </c>
      <c r="J25" s="302">
        <v>2</v>
      </c>
      <c r="K25" s="301">
        <v>0</v>
      </c>
      <c r="L25" s="302">
        <f t="shared" si="2"/>
        <v>282</v>
      </c>
      <c r="M25" s="304">
        <f t="shared" si="8"/>
        <v>0.8297872340425532</v>
      </c>
      <c r="N25" s="300">
        <v>1243</v>
      </c>
      <c r="O25" s="301">
        <v>1449</v>
      </c>
      <c r="P25" s="302">
        <v>95</v>
      </c>
      <c r="Q25" s="301">
        <v>74</v>
      </c>
      <c r="R25" s="302">
        <f t="shared" si="4"/>
        <v>2861</v>
      </c>
      <c r="S25" s="303">
        <f t="shared" si="5"/>
        <v>0.0004081168609322895</v>
      </c>
      <c r="T25" s="300">
        <v>965</v>
      </c>
      <c r="U25" s="301">
        <v>1105</v>
      </c>
      <c r="V25" s="302">
        <v>4408</v>
      </c>
      <c r="W25" s="301">
        <v>91</v>
      </c>
      <c r="X25" s="302">
        <f t="shared" si="6"/>
        <v>6569</v>
      </c>
      <c r="Y25" s="305">
        <f t="shared" si="7"/>
        <v>-0.5644694778505099</v>
      </c>
    </row>
    <row r="26" spans="1:25" s="148" customFormat="1" ht="19.5" customHeight="1">
      <c r="A26" s="157" t="s">
        <v>55</v>
      </c>
      <c r="B26" s="154">
        <f>SUM(B27:B43)</f>
        <v>124407</v>
      </c>
      <c r="C26" s="153">
        <f>SUM(C27:C43)</f>
        <v>144109</v>
      </c>
      <c r="D26" s="152">
        <f>SUM(D27:D43)</f>
        <v>309</v>
      </c>
      <c r="E26" s="153">
        <f>SUM(E27:E43)</f>
        <v>614</v>
      </c>
      <c r="F26" s="152">
        <f t="shared" si="0"/>
        <v>269439</v>
      </c>
      <c r="G26" s="155">
        <f t="shared" si="1"/>
        <v>0.241854524107449</v>
      </c>
      <c r="H26" s="154">
        <f>SUM(H27:H43)</f>
        <v>119072</v>
      </c>
      <c r="I26" s="153">
        <f>SUM(I27:I43)</f>
        <v>136954</v>
      </c>
      <c r="J26" s="152">
        <f>SUM(J27:J43)</f>
        <v>846</v>
      </c>
      <c r="K26" s="153">
        <f>SUM(K27:K43)</f>
        <v>744</v>
      </c>
      <c r="L26" s="152">
        <f t="shared" si="2"/>
        <v>257616</v>
      </c>
      <c r="M26" s="156">
        <f t="shared" si="8"/>
        <v>0.045893888578349085</v>
      </c>
      <c r="N26" s="154">
        <f>SUM(N27:N43)</f>
        <v>888173</v>
      </c>
      <c r="O26" s="153">
        <f>SUM(O27:O43)</f>
        <v>892391</v>
      </c>
      <c r="P26" s="152">
        <f>SUM(P27:P43)</f>
        <v>2587</v>
      </c>
      <c r="Q26" s="153">
        <f>SUM(Q27:Q43)</f>
        <v>3140</v>
      </c>
      <c r="R26" s="152">
        <f t="shared" si="4"/>
        <v>1786291</v>
      </c>
      <c r="S26" s="155">
        <f t="shared" si="5"/>
        <v>0.2548114210526391</v>
      </c>
      <c r="T26" s="154">
        <f>SUM(T27:T43)</f>
        <v>834427</v>
      </c>
      <c r="U26" s="153">
        <f>SUM(U27:U43)</f>
        <v>835711</v>
      </c>
      <c r="V26" s="152">
        <f>SUM(V27:V43)</f>
        <v>5288</v>
      </c>
      <c r="W26" s="153">
        <f>SUM(W27:W43)</f>
        <v>4203</v>
      </c>
      <c r="X26" s="152">
        <f t="shared" si="6"/>
        <v>1679629</v>
      </c>
      <c r="Y26" s="149">
        <f t="shared" si="7"/>
        <v>0.06350330936176984</v>
      </c>
    </row>
    <row r="27" spans="1:25" ht="19.5" customHeight="1">
      <c r="A27" s="292" t="s">
        <v>159</v>
      </c>
      <c r="B27" s="293">
        <v>34404</v>
      </c>
      <c r="C27" s="294">
        <v>41568</v>
      </c>
      <c r="D27" s="295">
        <v>80</v>
      </c>
      <c r="E27" s="294">
        <v>177</v>
      </c>
      <c r="F27" s="295">
        <f t="shared" si="0"/>
        <v>76229</v>
      </c>
      <c r="G27" s="296">
        <f t="shared" si="1"/>
        <v>0.06842486988961038</v>
      </c>
      <c r="H27" s="293">
        <v>31561</v>
      </c>
      <c r="I27" s="294">
        <v>34790</v>
      </c>
      <c r="J27" s="295">
        <v>70</v>
      </c>
      <c r="K27" s="294">
        <v>0</v>
      </c>
      <c r="L27" s="295">
        <f t="shared" si="2"/>
        <v>66421</v>
      </c>
      <c r="M27" s="297">
        <f t="shared" si="8"/>
        <v>0.14766414236461367</v>
      </c>
      <c r="N27" s="293">
        <v>263072</v>
      </c>
      <c r="O27" s="294">
        <v>274476</v>
      </c>
      <c r="P27" s="295">
        <v>622</v>
      </c>
      <c r="Q27" s="294">
        <v>760</v>
      </c>
      <c r="R27" s="295">
        <f t="shared" si="4"/>
        <v>538930</v>
      </c>
      <c r="S27" s="296">
        <f t="shared" si="5"/>
        <v>0.07687746237757385</v>
      </c>
      <c r="T27" s="293">
        <v>214746</v>
      </c>
      <c r="U27" s="294">
        <v>212292</v>
      </c>
      <c r="V27" s="295">
        <v>715</v>
      </c>
      <c r="W27" s="294">
        <v>217</v>
      </c>
      <c r="X27" s="295">
        <f t="shared" si="6"/>
        <v>427970</v>
      </c>
      <c r="Y27" s="298">
        <f t="shared" si="7"/>
        <v>0.25927050961515996</v>
      </c>
    </row>
    <row r="28" spans="1:25" ht="19.5" customHeight="1">
      <c r="A28" s="299" t="s">
        <v>181</v>
      </c>
      <c r="B28" s="300">
        <v>25630</v>
      </c>
      <c r="C28" s="301">
        <v>28454</v>
      </c>
      <c r="D28" s="302">
        <v>118</v>
      </c>
      <c r="E28" s="301">
        <v>236</v>
      </c>
      <c r="F28" s="302">
        <f t="shared" si="0"/>
        <v>54438</v>
      </c>
      <c r="G28" s="303">
        <f t="shared" si="1"/>
        <v>0.04886477675229387</v>
      </c>
      <c r="H28" s="300">
        <v>19903</v>
      </c>
      <c r="I28" s="301">
        <v>22735</v>
      </c>
      <c r="J28" s="302"/>
      <c r="K28" s="301"/>
      <c r="L28" s="302">
        <f t="shared" si="2"/>
        <v>42638</v>
      </c>
      <c r="M28" s="304">
        <f t="shared" si="8"/>
        <v>0.27674844035836577</v>
      </c>
      <c r="N28" s="300">
        <v>165148</v>
      </c>
      <c r="O28" s="301">
        <v>165105</v>
      </c>
      <c r="P28" s="302">
        <v>354</v>
      </c>
      <c r="Q28" s="301">
        <v>478</v>
      </c>
      <c r="R28" s="302">
        <f t="shared" si="4"/>
        <v>331085</v>
      </c>
      <c r="S28" s="303">
        <f t="shared" si="5"/>
        <v>0.04722872104221149</v>
      </c>
      <c r="T28" s="300">
        <v>138359</v>
      </c>
      <c r="U28" s="301">
        <v>137708</v>
      </c>
      <c r="V28" s="302"/>
      <c r="W28" s="301"/>
      <c r="X28" s="302">
        <f t="shared" si="6"/>
        <v>276067</v>
      </c>
      <c r="Y28" s="305">
        <f t="shared" si="7"/>
        <v>0.19929220080632604</v>
      </c>
    </row>
    <row r="29" spans="1:25" ht="19.5" customHeight="1">
      <c r="A29" s="299" t="s">
        <v>188</v>
      </c>
      <c r="B29" s="300">
        <v>12946</v>
      </c>
      <c r="C29" s="301">
        <v>13718</v>
      </c>
      <c r="D29" s="302">
        <v>0</v>
      </c>
      <c r="E29" s="301">
        <v>0</v>
      </c>
      <c r="F29" s="302">
        <f t="shared" si="0"/>
        <v>26664</v>
      </c>
      <c r="G29" s="303">
        <f t="shared" si="1"/>
        <v>0.023934207857069765</v>
      </c>
      <c r="H29" s="300">
        <v>1634</v>
      </c>
      <c r="I29" s="301">
        <v>1676</v>
      </c>
      <c r="J29" s="302"/>
      <c r="K29" s="301"/>
      <c r="L29" s="302">
        <f t="shared" si="2"/>
        <v>3310</v>
      </c>
      <c r="M29" s="304">
        <f t="shared" si="8"/>
        <v>7.055589123867069</v>
      </c>
      <c r="N29" s="300">
        <v>79916</v>
      </c>
      <c r="O29" s="301">
        <v>71821</v>
      </c>
      <c r="P29" s="302"/>
      <c r="Q29" s="301"/>
      <c r="R29" s="302">
        <f t="shared" si="4"/>
        <v>151737</v>
      </c>
      <c r="S29" s="303">
        <f t="shared" si="5"/>
        <v>0.0216450290553243</v>
      </c>
      <c r="T29" s="300">
        <v>9795</v>
      </c>
      <c r="U29" s="301">
        <v>8973</v>
      </c>
      <c r="V29" s="302">
        <v>198</v>
      </c>
      <c r="W29" s="301">
        <v>462</v>
      </c>
      <c r="X29" s="302">
        <f t="shared" si="6"/>
        <v>19428</v>
      </c>
      <c r="Y29" s="305" t="str">
        <f t="shared" si="7"/>
        <v>  *  </v>
      </c>
    </row>
    <row r="30" spans="1:25" ht="19.5" customHeight="1">
      <c r="A30" s="299" t="s">
        <v>186</v>
      </c>
      <c r="B30" s="300">
        <v>12309</v>
      </c>
      <c r="C30" s="301">
        <v>13177</v>
      </c>
      <c r="D30" s="302">
        <v>0</v>
      </c>
      <c r="E30" s="301">
        <v>0</v>
      </c>
      <c r="F30" s="302">
        <f>SUM(B30:E30)</f>
        <v>25486</v>
      </c>
      <c r="G30" s="303">
        <f>F30/$F$9</f>
        <v>0.022876808485046505</v>
      </c>
      <c r="H30" s="300">
        <v>12522</v>
      </c>
      <c r="I30" s="301">
        <v>12589</v>
      </c>
      <c r="J30" s="302"/>
      <c r="K30" s="301"/>
      <c r="L30" s="302">
        <f>SUM(H30:K30)</f>
        <v>25111</v>
      </c>
      <c r="M30" s="304">
        <f t="shared" si="8"/>
        <v>0.014933694396877861</v>
      </c>
      <c r="N30" s="300">
        <v>88626</v>
      </c>
      <c r="O30" s="301">
        <v>86490</v>
      </c>
      <c r="P30" s="302"/>
      <c r="Q30" s="301"/>
      <c r="R30" s="302">
        <f>SUM(N30:Q30)</f>
        <v>175116</v>
      </c>
      <c r="S30" s="303">
        <f>R30/$R$9</f>
        <v>0.024980004270890883</v>
      </c>
      <c r="T30" s="300">
        <v>86638</v>
      </c>
      <c r="U30" s="301">
        <v>81755</v>
      </c>
      <c r="V30" s="302"/>
      <c r="W30" s="301"/>
      <c r="X30" s="302">
        <f>SUM(T30:W30)</f>
        <v>168393</v>
      </c>
      <c r="Y30" s="305">
        <f>IF(ISERROR(R30/X30-1),"         /0",IF(R30/X30&gt;5,"  *  ",(R30/X30-1)))</f>
        <v>0.03992446241827152</v>
      </c>
    </row>
    <row r="31" spans="1:25" ht="19.5" customHeight="1">
      <c r="A31" s="299" t="s">
        <v>193</v>
      </c>
      <c r="B31" s="300">
        <v>8790</v>
      </c>
      <c r="C31" s="301">
        <v>9362</v>
      </c>
      <c r="D31" s="302">
        <v>0</v>
      </c>
      <c r="E31" s="301">
        <v>0</v>
      </c>
      <c r="F31" s="302">
        <f t="shared" si="0"/>
        <v>18152</v>
      </c>
      <c r="G31" s="303">
        <f t="shared" si="1"/>
        <v>0.016293644652772665</v>
      </c>
      <c r="H31" s="300">
        <v>16502</v>
      </c>
      <c r="I31" s="301">
        <v>18867</v>
      </c>
      <c r="J31" s="302"/>
      <c r="K31" s="301"/>
      <c r="L31" s="302">
        <f t="shared" si="2"/>
        <v>35369</v>
      </c>
      <c r="M31" s="304">
        <f t="shared" si="8"/>
        <v>-0.4867822104102463</v>
      </c>
      <c r="N31" s="300">
        <v>70548</v>
      </c>
      <c r="O31" s="301">
        <v>68879</v>
      </c>
      <c r="P31" s="302"/>
      <c r="Q31" s="301"/>
      <c r="R31" s="302">
        <f t="shared" si="4"/>
        <v>139427</v>
      </c>
      <c r="S31" s="303">
        <f t="shared" si="5"/>
        <v>0.01988902816120459</v>
      </c>
      <c r="T31" s="300">
        <v>137708</v>
      </c>
      <c r="U31" s="301">
        <v>133564</v>
      </c>
      <c r="V31" s="302"/>
      <c r="W31" s="301"/>
      <c r="X31" s="302">
        <f t="shared" si="6"/>
        <v>271272</v>
      </c>
      <c r="Y31" s="305">
        <f t="shared" si="7"/>
        <v>-0.4860250965820284</v>
      </c>
    </row>
    <row r="32" spans="1:25" ht="19.5" customHeight="1">
      <c r="A32" s="299" t="s">
        <v>196</v>
      </c>
      <c r="B32" s="300">
        <v>7418</v>
      </c>
      <c r="C32" s="301">
        <v>8152</v>
      </c>
      <c r="D32" s="302">
        <v>0</v>
      </c>
      <c r="E32" s="301">
        <v>0</v>
      </c>
      <c r="F32" s="302">
        <f>SUM(B32:E32)</f>
        <v>15570</v>
      </c>
      <c r="G32" s="303">
        <f>F32/$F$9</f>
        <v>0.013975983210867696</v>
      </c>
      <c r="H32" s="300">
        <v>3554</v>
      </c>
      <c r="I32" s="301">
        <v>3586</v>
      </c>
      <c r="J32" s="302"/>
      <c r="K32" s="301"/>
      <c r="L32" s="302">
        <f>SUM(H32:K32)</f>
        <v>7140</v>
      </c>
      <c r="M32" s="304">
        <f t="shared" si="8"/>
        <v>1.1806722689075628</v>
      </c>
      <c r="N32" s="300">
        <v>58379</v>
      </c>
      <c r="O32" s="301">
        <v>54895</v>
      </c>
      <c r="P32" s="302"/>
      <c r="Q32" s="301"/>
      <c r="R32" s="302">
        <f>SUM(N32:Q32)</f>
        <v>113274</v>
      </c>
      <c r="S32" s="303">
        <f>R32/$R$9</f>
        <v>0.016158346489075208</v>
      </c>
      <c r="T32" s="300">
        <v>51122</v>
      </c>
      <c r="U32" s="301">
        <v>47888</v>
      </c>
      <c r="V32" s="302"/>
      <c r="W32" s="301">
        <v>58</v>
      </c>
      <c r="X32" s="302">
        <f>SUM(T32:W32)</f>
        <v>99068</v>
      </c>
      <c r="Y32" s="305">
        <f>IF(ISERROR(R32/X32-1),"         /0",IF(R32/X32&gt;5,"  *  ",(R32/X32-1)))</f>
        <v>0.14339645496022935</v>
      </c>
    </row>
    <row r="33" spans="1:25" ht="19.5" customHeight="1">
      <c r="A33" s="299" t="s">
        <v>201</v>
      </c>
      <c r="B33" s="300">
        <v>3965</v>
      </c>
      <c r="C33" s="301">
        <v>6744</v>
      </c>
      <c r="D33" s="302">
        <v>0</v>
      </c>
      <c r="E33" s="301">
        <v>0</v>
      </c>
      <c r="F33" s="302">
        <f aca="true" t="shared" si="9" ref="F33:F39">SUM(B33:E33)</f>
        <v>10709</v>
      </c>
      <c r="G33" s="303">
        <f aca="true" t="shared" si="10" ref="G33:G39">F33/$F$9</f>
        <v>0.009612639961797185</v>
      </c>
      <c r="H33" s="300">
        <v>4028</v>
      </c>
      <c r="I33" s="301">
        <v>6394</v>
      </c>
      <c r="J33" s="302"/>
      <c r="K33" s="301"/>
      <c r="L33" s="302">
        <f aca="true" t="shared" si="11" ref="L33:L39">SUM(H33:K33)</f>
        <v>10422</v>
      </c>
      <c r="M33" s="304">
        <f aca="true" t="shared" si="12" ref="M33:M39">IF(ISERROR(F33/L33-1),"         /0",(F33/L33-1))</f>
        <v>0.02753790059489547</v>
      </c>
      <c r="N33" s="300">
        <v>29897</v>
      </c>
      <c r="O33" s="301">
        <v>32707</v>
      </c>
      <c r="P33" s="302">
        <v>1076</v>
      </c>
      <c r="Q33" s="301">
        <v>1287</v>
      </c>
      <c r="R33" s="302">
        <f aca="true" t="shared" si="13" ref="R33:R39">SUM(N33:Q33)</f>
        <v>64967</v>
      </c>
      <c r="S33" s="303">
        <f aca="true" t="shared" si="14" ref="S33:S39">R33/$R$9</f>
        <v>0.009267433800834692</v>
      </c>
      <c r="T33" s="300">
        <v>22925</v>
      </c>
      <c r="U33" s="301">
        <v>29946</v>
      </c>
      <c r="V33" s="302"/>
      <c r="W33" s="301"/>
      <c r="X33" s="302">
        <f aca="true" t="shared" si="15" ref="X33:X39">SUM(T33:W33)</f>
        <v>52871</v>
      </c>
      <c r="Y33" s="305">
        <f aca="true" t="shared" si="16" ref="Y33:Y39">IF(ISERROR(R33/X33-1),"         /0",IF(R33/X33&gt;5,"  *  ",(R33/X33-1)))</f>
        <v>0.22878326492784318</v>
      </c>
    </row>
    <row r="34" spans="1:25" ht="19.5" customHeight="1">
      <c r="A34" s="299" t="s">
        <v>161</v>
      </c>
      <c r="B34" s="300">
        <v>4450</v>
      </c>
      <c r="C34" s="301">
        <v>4546</v>
      </c>
      <c r="D34" s="302">
        <v>0</v>
      </c>
      <c r="E34" s="301">
        <v>0</v>
      </c>
      <c r="F34" s="302">
        <f t="shared" si="9"/>
        <v>8996</v>
      </c>
      <c r="G34" s="303">
        <f t="shared" si="10"/>
        <v>0.008075012521834669</v>
      </c>
      <c r="H34" s="300">
        <v>6166</v>
      </c>
      <c r="I34" s="301">
        <v>6853</v>
      </c>
      <c r="J34" s="302">
        <v>180</v>
      </c>
      <c r="K34" s="301">
        <v>180</v>
      </c>
      <c r="L34" s="302">
        <f t="shared" si="11"/>
        <v>13379</v>
      </c>
      <c r="M34" s="304">
        <f t="shared" si="12"/>
        <v>-0.327602959862471</v>
      </c>
      <c r="N34" s="300">
        <v>33872</v>
      </c>
      <c r="O34" s="301">
        <v>32217</v>
      </c>
      <c r="P34" s="302"/>
      <c r="Q34" s="301"/>
      <c r="R34" s="302">
        <f t="shared" si="13"/>
        <v>66089</v>
      </c>
      <c r="S34" s="303">
        <f t="shared" si="14"/>
        <v>0.00942748522270328</v>
      </c>
      <c r="T34" s="300">
        <v>38535</v>
      </c>
      <c r="U34" s="301">
        <v>39539</v>
      </c>
      <c r="V34" s="302">
        <v>180</v>
      </c>
      <c r="W34" s="301">
        <v>180</v>
      </c>
      <c r="X34" s="302">
        <f t="shared" si="15"/>
        <v>78434</v>
      </c>
      <c r="Y34" s="305">
        <f t="shared" si="16"/>
        <v>-0.15739347731850983</v>
      </c>
    </row>
    <row r="35" spans="1:25" ht="19.5" customHeight="1">
      <c r="A35" s="299" t="s">
        <v>160</v>
      </c>
      <c r="B35" s="300">
        <v>4150</v>
      </c>
      <c r="C35" s="301">
        <v>4496</v>
      </c>
      <c r="D35" s="302">
        <v>0</v>
      </c>
      <c r="E35" s="301">
        <v>0</v>
      </c>
      <c r="F35" s="302">
        <f t="shared" si="9"/>
        <v>8646</v>
      </c>
      <c r="G35" s="303">
        <f t="shared" si="10"/>
        <v>0.007760844626921137</v>
      </c>
      <c r="H35" s="300">
        <v>11732</v>
      </c>
      <c r="I35" s="301">
        <v>14345</v>
      </c>
      <c r="J35" s="302"/>
      <c r="K35" s="301"/>
      <c r="L35" s="302">
        <f t="shared" si="11"/>
        <v>26077</v>
      </c>
      <c r="M35" s="304">
        <f t="shared" si="12"/>
        <v>-0.6684434559190091</v>
      </c>
      <c r="N35" s="300">
        <v>21556</v>
      </c>
      <c r="O35" s="301">
        <v>19984</v>
      </c>
      <c r="P35" s="302"/>
      <c r="Q35" s="301"/>
      <c r="R35" s="302">
        <f t="shared" si="13"/>
        <v>41540</v>
      </c>
      <c r="S35" s="303">
        <f t="shared" si="14"/>
        <v>0.005925611465615976</v>
      </c>
      <c r="T35" s="300">
        <v>55441</v>
      </c>
      <c r="U35" s="301">
        <v>57441</v>
      </c>
      <c r="V35" s="302"/>
      <c r="W35" s="301"/>
      <c r="X35" s="302">
        <f t="shared" si="15"/>
        <v>112882</v>
      </c>
      <c r="Y35" s="305">
        <f t="shared" si="16"/>
        <v>-0.6320051026735883</v>
      </c>
    </row>
    <row r="36" spans="1:25" ht="19.5" customHeight="1">
      <c r="A36" s="299" t="s">
        <v>202</v>
      </c>
      <c r="B36" s="300">
        <v>3473</v>
      </c>
      <c r="C36" s="301">
        <v>3973</v>
      </c>
      <c r="D36" s="302">
        <v>0</v>
      </c>
      <c r="E36" s="301">
        <v>0</v>
      </c>
      <c r="F36" s="302">
        <f t="shared" si="9"/>
        <v>7446</v>
      </c>
      <c r="G36" s="303">
        <f t="shared" si="10"/>
        <v>0.00668369755864617</v>
      </c>
      <c r="H36" s="300">
        <v>3886</v>
      </c>
      <c r="I36" s="301">
        <v>4433</v>
      </c>
      <c r="J36" s="302"/>
      <c r="K36" s="301"/>
      <c r="L36" s="302">
        <f t="shared" si="11"/>
        <v>8319</v>
      </c>
      <c r="M36" s="304">
        <f t="shared" si="12"/>
        <v>-0.10494049765596825</v>
      </c>
      <c r="N36" s="300">
        <v>27698</v>
      </c>
      <c r="O36" s="301">
        <v>26612</v>
      </c>
      <c r="P36" s="302"/>
      <c r="Q36" s="301"/>
      <c r="R36" s="302">
        <f t="shared" si="13"/>
        <v>54310</v>
      </c>
      <c r="S36" s="303">
        <f t="shared" si="14"/>
        <v>0.007747230589735283</v>
      </c>
      <c r="T36" s="300">
        <v>28589</v>
      </c>
      <c r="U36" s="301">
        <v>27324</v>
      </c>
      <c r="V36" s="302"/>
      <c r="W36" s="301"/>
      <c r="X36" s="302">
        <f t="shared" si="15"/>
        <v>55913</v>
      </c>
      <c r="Y36" s="305">
        <f t="shared" si="16"/>
        <v>-0.028669540178491548</v>
      </c>
    </row>
    <row r="37" spans="1:25" ht="19.5" customHeight="1">
      <c r="A37" s="299" t="s">
        <v>205</v>
      </c>
      <c r="B37" s="300">
        <v>2430</v>
      </c>
      <c r="C37" s="301">
        <v>3203</v>
      </c>
      <c r="D37" s="302">
        <v>0</v>
      </c>
      <c r="E37" s="301">
        <v>0</v>
      </c>
      <c r="F37" s="302">
        <f t="shared" si="9"/>
        <v>5633</v>
      </c>
      <c r="G37" s="303">
        <f t="shared" si="10"/>
        <v>0.005056307862994074</v>
      </c>
      <c r="H37" s="300">
        <v>2051</v>
      </c>
      <c r="I37" s="301">
        <v>2578</v>
      </c>
      <c r="J37" s="302">
        <v>370</v>
      </c>
      <c r="K37" s="301">
        <v>341</v>
      </c>
      <c r="L37" s="302">
        <f t="shared" si="11"/>
        <v>5340</v>
      </c>
      <c r="M37" s="304">
        <f t="shared" si="12"/>
        <v>0.05486891385767789</v>
      </c>
      <c r="N37" s="300">
        <v>15814</v>
      </c>
      <c r="O37" s="301">
        <v>16524</v>
      </c>
      <c r="P37" s="302"/>
      <c r="Q37" s="301"/>
      <c r="R37" s="302">
        <f t="shared" si="13"/>
        <v>32338</v>
      </c>
      <c r="S37" s="303">
        <f t="shared" si="14"/>
        <v>0.004612961568971821</v>
      </c>
      <c r="T37" s="300">
        <v>14771</v>
      </c>
      <c r="U37" s="301">
        <v>15006</v>
      </c>
      <c r="V37" s="302">
        <v>370</v>
      </c>
      <c r="W37" s="301">
        <v>341</v>
      </c>
      <c r="X37" s="302">
        <f t="shared" si="15"/>
        <v>30488</v>
      </c>
      <c r="Y37" s="305">
        <f t="shared" si="16"/>
        <v>0.06067961165048552</v>
      </c>
    </row>
    <row r="38" spans="1:25" ht="19.5" customHeight="1">
      <c r="A38" s="299" t="s">
        <v>164</v>
      </c>
      <c r="B38" s="300">
        <v>1924</v>
      </c>
      <c r="C38" s="301">
        <v>2930</v>
      </c>
      <c r="D38" s="302">
        <v>0</v>
      </c>
      <c r="E38" s="301">
        <v>0</v>
      </c>
      <c r="F38" s="302">
        <f t="shared" si="9"/>
        <v>4854</v>
      </c>
      <c r="G38" s="303">
        <f t="shared" si="10"/>
        <v>0.004357059891172241</v>
      </c>
      <c r="H38" s="300">
        <v>2860</v>
      </c>
      <c r="I38" s="301">
        <v>3277</v>
      </c>
      <c r="J38" s="302"/>
      <c r="K38" s="301"/>
      <c r="L38" s="302">
        <f t="shared" si="11"/>
        <v>6137</v>
      </c>
      <c r="M38" s="304">
        <f t="shared" si="12"/>
        <v>-0.20905980120580092</v>
      </c>
      <c r="N38" s="300">
        <v>11395</v>
      </c>
      <c r="O38" s="301">
        <v>12714</v>
      </c>
      <c r="P38" s="302"/>
      <c r="Q38" s="301"/>
      <c r="R38" s="302">
        <f t="shared" si="13"/>
        <v>24109</v>
      </c>
      <c r="S38" s="303">
        <f t="shared" si="14"/>
        <v>0.0034391084936094265</v>
      </c>
      <c r="T38" s="300">
        <v>17661</v>
      </c>
      <c r="U38" s="301">
        <v>15947</v>
      </c>
      <c r="V38" s="302"/>
      <c r="W38" s="301"/>
      <c r="X38" s="302">
        <f t="shared" si="15"/>
        <v>33608</v>
      </c>
      <c r="Y38" s="305">
        <f t="shared" si="16"/>
        <v>-0.28264103784813144</v>
      </c>
    </row>
    <row r="39" spans="1:25" ht="19.5" customHeight="1">
      <c r="A39" s="299" t="s">
        <v>207</v>
      </c>
      <c r="B39" s="300">
        <v>615</v>
      </c>
      <c r="C39" s="301">
        <v>1794</v>
      </c>
      <c r="D39" s="302">
        <v>94</v>
      </c>
      <c r="E39" s="301">
        <v>187</v>
      </c>
      <c r="F39" s="302">
        <f t="shared" si="9"/>
        <v>2690</v>
      </c>
      <c r="G39" s="303">
        <f t="shared" si="10"/>
        <v>0.0024146046780497174</v>
      </c>
      <c r="H39" s="300">
        <v>1226</v>
      </c>
      <c r="I39" s="301">
        <v>2430</v>
      </c>
      <c r="J39" s="302"/>
      <c r="K39" s="301"/>
      <c r="L39" s="302">
        <f t="shared" si="11"/>
        <v>3656</v>
      </c>
      <c r="M39" s="304">
        <f t="shared" si="12"/>
        <v>-0.26422319474835887</v>
      </c>
      <c r="N39" s="300">
        <v>7533</v>
      </c>
      <c r="O39" s="301">
        <v>11886</v>
      </c>
      <c r="P39" s="302">
        <v>239</v>
      </c>
      <c r="Q39" s="301">
        <v>239</v>
      </c>
      <c r="R39" s="302">
        <f t="shared" si="13"/>
        <v>19897</v>
      </c>
      <c r="S39" s="303">
        <f t="shared" si="14"/>
        <v>0.002838273744134836</v>
      </c>
      <c r="T39" s="300">
        <v>7429</v>
      </c>
      <c r="U39" s="301">
        <v>11506</v>
      </c>
      <c r="V39" s="302">
        <v>110</v>
      </c>
      <c r="W39" s="301">
        <v>115</v>
      </c>
      <c r="X39" s="302">
        <f t="shared" si="15"/>
        <v>19160</v>
      </c>
      <c r="Y39" s="305">
        <f t="shared" si="16"/>
        <v>0.03846555323590817</v>
      </c>
    </row>
    <row r="40" spans="1:25" ht="19.5" customHeight="1">
      <c r="A40" s="299" t="s">
        <v>197</v>
      </c>
      <c r="B40" s="300">
        <v>1032</v>
      </c>
      <c r="C40" s="301">
        <v>1196</v>
      </c>
      <c r="D40" s="302">
        <v>0</v>
      </c>
      <c r="E40" s="301">
        <v>0</v>
      </c>
      <c r="F40" s="302">
        <f t="shared" si="0"/>
        <v>2228</v>
      </c>
      <c r="G40" s="303">
        <f t="shared" si="1"/>
        <v>0.0019999030567638553</v>
      </c>
      <c r="H40" s="300">
        <v>887</v>
      </c>
      <c r="I40" s="301">
        <v>1843</v>
      </c>
      <c r="J40" s="302"/>
      <c r="K40" s="301"/>
      <c r="L40" s="302">
        <f t="shared" si="2"/>
        <v>2730</v>
      </c>
      <c r="M40" s="304">
        <f aca="true" t="shared" si="17" ref="M40:M46">IF(ISERROR(F40/L40-1),"         /0",(F40/L40-1))</f>
        <v>-0.1838827838827839</v>
      </c>
      <c r="N40" s="300">
        <v>10125</v>
      </c>
      <c r="O40" s="301">
        <v>14268</v>
      </c>
      <c r="P40" s="302"/>
      <c r="Q40" s="301"/>
      <c r="R40" s="302">
        <f t="shared" si="4"/>
        <v>24393</v>
      </c>
      <c r="S40" s="303">
        <f t="shared" si="5"/>
        <v>0.0034796206182178746</v>
      </c>
      <c r="T40" s="300">
        <v>7878</v>
      </c>
      <c r="U40" s="301">
        <v>14497</v>
      </c>
      <c r="V40" s="302"/>
      <c r="W40" s="301"/>
      <c r="X40" s="302">
        <f t="shared" si="6"/>
        <v>22375</v>
      </c>
      <c r="Y40" s="305">
        <f t="shared" si="7"/>
        <v>0.0901899441340781</v>
      </c>
    </row>
    <row r="41" spans="1:25" ht="19.5" customHeight="1">
      <c r="A41" s="299" t="s">
        <v>208</v>
      </c>
      <c r="B41" s="300">
        <v>477</v>
      </c>
      <c r="C41" s="301">
        <v>517</v>
      </c>
      <c r="D41" s="302">
        <v>0</v>
      </c>
      <c r="E41" s="301">
        <v>0</v>
      </c>
      <c r="F41" s="302">
        <f t="shared" si="0"/>
        <v>994</v>
      </c>
      <c r="G41" s="303">
        <f t="shared" si="1"/>
        <v>0.000892236821554431</v>
      </c>
      <c r="H41" s="300">
        <v>455</v>
      </c>
      <c r="I41" s="301">
        <v>475</v>
      </c>
      <c r="J41" s="302">
        <v>0</v>
      </c>
      <c r="K41" s="301">
        <v>0</v>
      </c>
      <c r="L41" s="302">
        <f t="shared" si="2"/>
        <v>930</v>
      </c>
      <c r="M41" s="304">
        <f t="shared" si="17"/>
        <v>0.0688172043010753</v>
      </c>
      <c r="N41" s="300">
        <v>2790</v>
      </c>
      <c r="O41" s="301">
        <v>2786</v>
      </c>
      <c r="P41" s="302">
        <v>0</v>
      </c>
      <c r="Q41" s="301">
        <v>0</v>
      </c>
      <c r="R41" s="302">
        <f t="shared" si="4"/>
        <v>5576</v>
      </c>
      <c r="S41" s="303">
        <f t="shared" si="5"/>
        <v>0.0007954070662560107</v>
      </c>
      <c r="T41" s="300">
        <v>1858</v>
      </c>
      <c r="U41" s="301">
        <v>1946</v>
      </c>
      <c r="V41" s="302">
        <v>0</v>
      </c>
      <c r="W41" s="301">
        <v>0</v>
      </c>
      <c r="X41" s="302">
        <f t="shared" si="6"/>
        <v>3804</v>
      </c>
      <c r="Y41" s="305">
        <f t="shared" si="7"/>
        <v>0.4658254468980021</v>
      </c>
    </row>
    <row r="42" spans="1:25" ht="19.5" customHeight="1">
      <c r="A42" s="299" t="s">
        <v>182</v>
      </c>
      <c r="B42" s="300">
        <v>312</v>
      </c>
      <c r="C42" s="301">
        <v>235</v>
      </c>
      <c r="D42" s="302">
        <v>0</v>
      </c>
      <c r="E42" s="301">
        <v>0</v>
      </c>
      <c r="F42" s="302">
        <f t="shared" si="0"/>
        <v>547</v>
      </c>
      <c r="G42" s="303">
        <f t="shared" si="1"/>
        <v>0.0004909995386220057</v>
      </c>
      <c r="H42" s="300">
        <v>30</v>
      </c>
      <c r="I42" s="301">
        <v>10</v>
      </c>
      <c r="J42" s="302"/>
      <c r="K42" s="301"/>
      <c r="L42" s="302">
        <f t="shared" si="2"/>
        <v>40</v>
      </c>
      <c r="M42" s="304">
        <f t="shared" si="17"/>
        <v>12.675</v>
      </c>
      <c r="N42" s="300">
        <v>1465</v>
      </c>
      <c r="O42" s="301">
        <v>855</v>
      </c>
      <c r="P42" s="302"/>
      <c r="Q42" s="301"/>
      <c r="R42" s="302">
        <f t="shared" si="4"/>
        <v>2320</v>
      </c>
      <c r="S42" s="303">
        <f t="shared" si="5"/>
        <v>0.0003309441165197175</v>
      </c>
      <c r="T42" s="300">
        <v>260</v>
      </c>
      <c r="U42" s="301">
        <v>145</v>
      </c>
      <c r="V42" s="302"/>
      <c r="W42" s="301"/>
      <c r="X42" s="302">
        <f t="shared" si="6"/>
        <v>405</v>
      </c>
      <c r="Y42" s="305" t="str">
        <f t="shared" si="7"/>
        <v>  *  </v>
      </c>
    </row>
    <row r="43" spans="1:25" ht="19.5" customHeight="1" thickBot="1">
      <c r="A43" s="299" t="s">
        <v>174</v>
      </c>
      <c r="B43" s="300">
        <v>82</v>
      </c>
      <c r="C43" s="301">
        <v>44</v>
      </c>
      <c r="D43" s="302">
        <v>17</v>
      </c>
      <c r="E43" s="301">
        <v>14</v>
      </c>
      <c r="F43" s="302">
        <f t="shared" si="0"/>
        <v>157</v>
      </c>
      <c r="G43" s="303">
        <f t="shared" si="1"/>
        <v>0.0001409267414326415</v>
      </c>
      <c r="H43" s="300">
        <v>75</v>
      </c>
      <c r="I43" s="301">
        <v>73</v>
      </c>
      <c r="J43" s="302">
        <v>226</v>
      </c>
      <c r="K43" s="301">
        <v>223</v>
      </c>
      <c r="L43" s="302">
        <f t="shared" si="2"/>
        <v>597</v>
      </c>
      <c r="M43" s="304">
        <f t="shared" si="17"/>
        <v>-0.7370184254606365</v>
      </c>
      <c r="N43" s="300">
        <v>339</v>
      </c>
      <c r="O43" s="301">
        <v>172</v>
      </c>
      <c r="P43" s="302">
        <v>296</v>
      </c>
      <c r="Q43" s="301">
        <v>376</v>
      </c>
      <c r="R43" s="302">
        <f t="shared" si="4"/>
        <v>1183</v>
      </c>
      <c r="S43" s="303">
        <f t="shared" si="5"/>
        <v>0.00016875296975983872</v>
      </c>
      <c r="T43" s="300">
        <v>712</v>
      </c>
      <c r="U43" s="301">
        <v>234</v>
      </c>
      <c r="V43" s="302">
        <v>3715</v>
      </c>
      <c r="W43" s="301">
        <v>2830</v>
      </c>
      <c r="X43" s="302">
        <f t="shared" si="6"/>
        <v>7491</v>
      </c>
      <c r="Y43" s="305">
        <f t="shared" si="7"/>
        <v>-0.842077159257776</v>
      </c>
    </row>
    <row r="44" spans="1:25" s="148" customFormat="1" ht="19.5" customHeight="1">
      <c r="A44" s="157" t="s">
        <v>54</v>
      </c>
      <c r="B44" s="154">
        <f>SUM(B45:B56)</f>
        <v>66099</v>
      </c>
      <c r="C44" s="153">
        <f>SUM(C45:C56)</f>
        <v>89575</v>
      </c>
      <c r="D44" s="152">
        <f>SUM(D45:D56)</f>
        <v>26</v>
      </c>
      <c r="E44" s="153">
        <f>SUM(E45:E56)</f>
        <v>1</v>
      </c>
      <c r="F44" s="152">
        <f t="shared" si="0"/>
        <v>155701</v>
      </c>
      <c r="G44" s="155">
        <f t="shared" si="1"/>
        <v>0.13976072973123385</v>
      </c>
      <c r="H44" s="154">
        <f>SUM(H45:H56)</f>
        <v>67846</v>
      </c>
      <c r="I44" s="153">
        <f>SUM(I45:I56)</f>
        <v>80950</v>
      </c>
      <c r="J44" s="152">
        <f>SUM(J45:J56)</f>
        <v>0</v>
      </c>
      <c r="K44" s="153">
        <f>SUM(K45:K56)</f>
        <v>7</v>
      </c>
      <c r="L44" s="152">
        <f t="shared" si="2"/>
        <v>148803</v>
      </c>
      <c r="M44" s="156">
        <f t="shared" si="17"/>
        <v>0.04635659227300515</v>
      </c>
      <c r="N44" s="154">
        <f>SUM(N45:N56)</f>
        <v>490530</v>
      </c>
      <c r="O44" s="153">
        <f>SUM(O45:O56)</f>
        <v>466300</v>
      </c>
      <c r="P44" s="152">
        <f>SUM(P45:P56)</f>
        <v>180</v>
      </c>
      <c r="Q44" s="153">
        <f>SUM(Q45:Q56)</f>
        <v>1</v>
      </c>
      <c r="R44" s="152">
        <f t="shared" si="4"/>
        <v>957011</v>
      </c>
      <c r="S44" s="155">
        <f t="shared" si="5"/>
        <v>0.13651601719597042</v>
      </c>
      <c r="T44" s="154">
        <f>SUM(T45:T56)</f>
        <v>438420</v>
      </c>
      <c r="U44" s="153">
        <f>SUM(U45:U56)</f>
        <v>392345</v>
      </c>
      <c r="V44" s="152">
        <f>SUM(V45:V56)</f>
        <v>71</v>
      </c>
      <c r="W44" s="153">
        <f>SUM(W45:W56)</f>
        <v>34</v>
      </c>
      <c r="X44" s="152">
        <f t="shared" si="6"/>
        <v>830870</v>
      </c>
      <c r="Y44" s="149">
        <f t="shared" si="7"/>
        <v>0.15181797393093976</v>
      </c>
    </row>
    <row r="45" spans="1:25" ht="19.5" customHeight="1">
      <c r="A45" s="292" t="s">
        <v>159</v>
      </c>
      <c r="B45" s="293">
        <v>26276</v>
      </c>
      <c r="C45" s="294">
        <v>38772</v>
      </c>
      <c r="D45" s="295">
        <v>26</v>
      </c>
      <c r="E45" s="294">
        <v>0</v>
      </c>
      <c r="F45" s="295">
        <f t="shared" si="0"/>
        <v>65074</v>
      </c>
      <c r="G45" s="296">
        <f t="shared" si="1"/>
        <v>0.05841189026743766</v>
      </c>
      <c r="H45" s="293">
        <v>28021</v>
      </c>
      <c r="I45" s="294">
        <v>33940</v>
      </c>
      <c r="J45" s="295"/>
      <c r="K45" s="294">
        <v>0</v>
      </c>
      <c r="L45" s="295">
        <f t="shared" si="2"/>
        <v>61961</v>
      </c>
      <c r="M45" s="297">
        <f t="shared" si="17"/>
        <v>0.05024128080566803</v>
      </c>
      <c r="N45" s="293">
        <v>217856</v>
      </c>
      <c r="O45" s="294">
        <v>219379</v>
      </c>
      <c r="P45" s="295">
        <v>179</v>
      </c>
      <c r="Q45" s="294">
        <v>0</v>
      </c>
      <c r="R45" s="295">
        <f t="shared" si="4"/>
        <v>437414</v>
      </c>
      <c r="S45" s="296">
        <f t="shared" si="5"/>
        <v>0.06239637490661884</v>
      </c>
      <c r="T45" s="293">
        <v>214296</v>
      </c>
      <c r="U45" s="294">
        <v>190698</v>
      </c>
      <c r="V45" s="295">
        <v>54</v>
      </c>
      <c r="W45" s="294">
        <v>0</v>
      </c>
      <c r="X45" s="295">
        <f t="shared" si="6"/>
        <v>405048</v>
      </c>
      <c r="Y45" s="298">
        <f t="shared" si="7"/>
        <v>0.07990657897335618</v>
      </c>
    </row>
    <row r="46" spans="1:25" ht="19.5" customHeight="1">
      <c r="A46" s="299" t="s">
        <v>189</v>
      </c>
      <c r="B46" s="300">
        <v>12463</v>
      </c>
      <c r="C46" s="301">
        <v>13754</v>
      </c>
      <c r="D46" s="302">
        <v>0</v>
      </c>
      <c r="E46" s="301">
        <v>0</v>
      </c>
      <c r="F46" s="302">
        <f t="shared" si="0"/>
        <v>26217</v>
      </c>
      <c r="G46" s="303">
        <f t="shared" si="1"/>
        <v>0.02353297057413734</v>
      </c>
      <c r="H46" s="300">
        <v>11456</v>
      </c>
      <c r="I46" s="301">
        <v>13749</v>
      </c>
      <c r="J46" s="302"/>
      <c r="K46" s="301"/>
      <c r="L46" s="302">
        <f t="shared" si="2"/>
        <v>25205</v>
      </c>
      <c r="M46" s="304">
        <f t="shared" si="17"/>
        <v>0.04015076373735371</v>
      </c>
      <c r="N46" s="300">
        <v>88603</v>
      </c>
      <c r="O46" s="301">
        <v>74325</v>
      </c>
      <c r="P46" s="302"/>
      <c r="Q46" s="301"/>
      <c r="R46" s="302">
        <f t="shared" si="4"/>
        <v>162928</v>
      </c>
      <c r="S46" s="303">
        <f t="shared" si="5"/>
        <v>0.023241406472553676</v>
      </c>
      <c r="T46" s="300">
        <v>78603</v>
      </c>
      <c r="U46" s="301">
        <v>66231</v>
      </c>
      <c r="V46" s="302"/>
      <c r="W46" s="301"/>
      <c r="X46" s="302">
        <f t="shared" si="6"/>
        <v>144834</v>
      </c>
      <c r="Y46" s="305">
        <f t="shared" si="7"/>
        <v>0.12492922932460604</v>
      </c>
    </row>
    <row r="47" spans="1:25" ht="19.5" customHeight="1">
      <c r="A47" s="299" t="s">
        <v>194</v>
      </c>
      <c r="B47" s="300">
        <v>7861</v>
      </c>
      <c r="C47" s="301">
        <v>8605</v>
      </c>
      <c r="D47" s="302">
        <v>0</v>
      </c>
      <c r="E47" s="301">
        <v>0</v>
      </c>
      <c r="F47" s="302">
        <f aca="true" t="shared" si="18" ref="F47:F56">SUM(B47:E47)</f>
        <v>16466</v>
      </c>
      <c r="G47" s="303">
        <f aca="true" t="shared" si="19" ref="G47:G56">F47/$F$9</f>
        <v>0.014780253021846337</v>
      </c>
      <c r="H47" s="300">
        <v>7552</v>
      </c>
      <c r="I47" s="301">
        <v>7801</v>
      </c>
      <c r="J47" s="302"/>
      <c r="K47" s="301"/>
      <c r="L47" s="302">
        <f aca="true" t="shared" si="20" ref="L47:L56">SUM(H47:K47)</f>
        <v>15353</v>
      </c>
      <c r="M47" s="304">
        <f aca="true" t="shared" si="21" ref="M47:M56">IF(ISERROR(F47/L47-1),"         /0",(F47/L47-1))</f>
        <v>0.07249397511886935</v>
      </c>
      <c r="N47" s="300">
        <v>51895</v>
      </c>
      <c r="O47" s="301">
        <v>43274</v>
      </c>
      <c r="P47" s="302"/>
      <c r="Q47" s="301"/>
      <c r="R47" s="302">
        <f aca="true" t="shared" si="22" ref="R47:R56">SUM(N47:Q47)</f>
        <v>95169</v>
      </c>
      <c r="S47" s="303">
        <f aca="true" t="shared" si="23" ref="S47:S56">R47/$R$9</f>
        <v>0.013575698545286636</v>
      </c>
      <c r="T47" s="300">
        <v>8130</v>
      </c>
      <c r="U47" s="301">
        <v>8623</v>
      </c>
      <c r="V47" s="302"/>
      <c r="W47" s="301"/>
      <c r="X47" s="302">
        <f aca="true" t="shared" si="24" ref="X47:X56">SUM(T47:W47)</f>
        <v>16753</v>
      </c>
      <c r="Y47" s="305" t="str">
        <f aca="true" t="shared" si="25" ref="Y47:Y56">IF(ISERROR(R47/X47-1),"         /0",IF(R47/X47&gt;5,"  *  ",(R47/X47-1)))</f>
        <v>  *  </v>
      </c>
    </row>
    <row r="48" spans="1:25" ht="19.5" customHeight="1">
      <c r="A48" s="299" t="s">
        <v>198</v>
      </c>
      <c r="B48" s="300">
        <v>5676</v>
      </c>
      <c r="C48" s="301">
        <v>8293</v>
      </c>
      <c r="D48" s="302">
        <v>0</v>
      </c>
      <c r="E48" s="301">
        <v>0</v>
      </c>
      <c r="F48" s="302">
        <f>SUM(B48:E48)</f>
        <v>13969</v>
      </c>
      <c r="G48" s="303">
        <f>F48/$F$9</f>
        <v>0.01253888949727751</v>
      </c>
      <c r="H48" s="300">
        <v>6277</v>
      </c>
      <c r="I48" s="301">
        <v>8103</v>
      </c>
      <c r="J48" s="302"/>
      <c r="K48" s="301"/>
      <c r="L48" s="302">
        <f>SUM(H48:K48)</f>
        <v>14380</v>
      </c>
      <c r="M48" s="304">
        <f>IF(ISERROR(F48/L48-1),"         /0",(F48/L48-1))</f>
        <v>-0.028581363004172466</v>
      </c>
      <c r="N48" s="300">
        <v>37559</v>
      </c>
      <c r="O48" s="301">
        <v>39451</v>
      </c>
      <c r="P48" s="302"/>
      <c r="Q48" s="301"/>
      <c r="R48" s="302">
        <f>SUM(N48:Q48)</f>
        <v>77010</v>
      </c>
      <c r="S48" s="303">
        <f>R48/$R$9</f>
        <v>0.010985347591889415</v>
      </c>
      <c r="T48" s="300">
        <v>42960</v>
      </c>
      <c r="U48" s="301">
        <v>41172</v>
      </c>
      <c r="V48" s="302"/>
      <c r="W48" s="301"/>
      <c r="X48" s="302">
        <f>SUM(T48:W48)</f>
        <v>84132</v>
      </c>
      <c r="Y48" s="305">
        <f>IF(ISERROR(R48/X48-1),"         /0",IF(R48/X48&gt;5,"  *  ",(R48/X48-1)))</f>
        <v>-0.08465268863214948</v>
      </c>
    </row>
    <row r="49" spans="1:25" ht="19.5" customHeight="1">
      <c r="A49" s="299" t="s">
        <v>199</v>
      </c>
      <c r="B49" s="300">
        <v>5142</v>
      </c>
      <c r="C49" s="301">
        <v>7842</v>
      </c>
      <c r="D49" s="302">
        <v>0</v>
      </c>
      <c r="E49" s="301">
        <v>0</v>
      </c>
      <c r="F49" s="302">
        <f>SUM(B49:E49)</f>
        <v>12984</v>
      </c>
      <c r="G49" s="303">
        <f>F49/$F$9</f>
        <v>0.011654731278735142</v>
      </c>
      <c r="H49" s="300">
        <v>6571</v>
      </c>
      <c r="I49" s="301">
        <v>7019</v>
      </c>
      <c r="J49" s="302"/>
      <c r="K49" s="301"/>
      <c r="L49" s="302">
        <f>SUM(H49:K49)</f>
        <v>13590</v>
      </c>
      <c r="M49" s="304">
        <f>IF(ISERROR(F49/L49-1),"         /0",(F49/L49-1))</f>
        <v>-0.04459161147902868</v>
      </c>
      <c r="N49" s="300">
        <v>41229</v>
      </c>
      <c r="O49" s="301">
        <v>40274</v>
      </c>
      <c r="P49" s="302"/>
      <c r="Q49" s="301"/>
      <c r="R49" s="302">
        <f>SUM(N49:Q49)</f>
        <v>81503</v>
      </c>
      <c r="S49" s="303">
        <f>R49/$R$9</f>
        <v>0.011626266520994195</v>
      </c>
      <c r="T49" s="300">
        <v>43028</v>
      </c>
      <c r="U49" s="301">
        <v>39173</v>
      </c>
      <c r="V49" s="302"/>
      <c r="W49" s="301"/>
      <c r="X49" s="302">
        <f>SUM(T49:W49)</f>
        <v>82201</v>
      </c>
      <c r="Y49" s="305">
        <f>IF(ISERROR(R49/X49-1),"         /0",IF(R49/X49&gt;5,"  *  ",(R49/X49-1)))</f>
        <v>-0.008491380883444255</v>
      </c>
    </row>
    <row r="50" spans="1:25" ht="19.5" customHeight="1">
      <c r="A50" s="299" t="s">
        <v>203</v>
      </c>
      <c r="B50" s="300">
        <v>3230</v>
      </c>
      <c r="C50" s="301">
        <v>3531</v>
      </c>
      <c r="D50" s="302">
        <v>0</v>
      </c>
      <c r="E50" s="301">
        <v>0</v>
      </c>
      <c r="F50" s="302">
        <f>SUM(B50:E50)</f>
        <v>6761</v>
      </c>
      <c r="G50" s="303">
        <f>F50/$F$9</f>
        <v>0.006068826107172543</v>
      </c>
      <c r="H50" s="300">
        <v>3640</v>
      </c>
      <c r="I50" s="301">
        <v>3854</v>
      </c>
      <c r="J50" s="302"/>
      <c r="K50" s="301"/>
      <c r="L50" s="302">
        <f>SUM(H50:K50)</f>
        <v>7494</v>
      </c>
      <c r="M50" s="304">
        <f>IF(ISERROR(F50/L50-1),"         /0",(F50/L50-1))</f>
        <v>-0.09781158259941292</v>
      </c>
      <c r="N50" s="300">
        <v>23617</v>
      </c>
      <c r="O50" s="301">
        <v>22458</v>
      </c>
      <c r="P50" s="302"/>
      <c r="Q50" s="301"/>
      <c r="R50" s="302">
        <f>SUM(N50:Q50)</f>
        <v>46075</v>
      </c>
      <c r="S50" s="303">
        <f>R50/$R$9</f>
        <v>0.006572521624416372</v>
      </c>
      <c r="T50" s="300">
        <v>25271</v>
      </c>
      <c r="U50" s="301">
        <v>23727</v>
      </c>
      <c r="V50" s="302"/>
      <c r="W50" s="301"/>
      <c r="X50" s="302">
        <f>SUM(T50:W50)</f>
        <v>48998</v>
      </c>
      <c r="Y50" s="305">
        <f>IF(ISERROR(R50/X50-1),"         /0",IF(R50/X50&gt;5,"  *  ",(R50/X50-1)))</f>
        <v>-0.059655496142699715</v>
      </c>
    </row>
    <row r="51" spans="1:25" ht="19.5" customHeight="1">
      <c r="A51" s="299" t="s">
        <v>185</v>
      </c>
      <c r="B51" s="300">
        <v>1674</v>
      </c>
      <c r="C51" s="301">
        <v>2970</v>
      </c>
      <c r="D51" s="302">
        <v>0</v>
      </c>
      <c r="E51" s="301">
        <v>0</v>
      </c>
      <c r="F51" s="302">
        <f>SUM(B51:E51)</f>
        <v>4644</v>
      </c>
      <c r="G51" s="303">
        <f>F51/$F$9</f>
        <v>0.004168559154224122</v>
      </c>
      <c r="H51" s="300">
        <v>268</v>
      </c>
      <c r="I51" s="301">
        <v>611</v>
      </c>
      <c r="J51" s="302"/>
      <c r="K51" s="301"/>
      <c r="L51" s="302">
        <f>SUM(H51:K51)</f>
        <v>879</v>
      </c>
      <c r="M51" s="304">
        <f>IF(ISERROR(F51/L51-1),"         /0",(F51/L51-1))</f>
        <v>4.283276450511946</v>
      </c>
      <c r="N51" s="300">
        <v>8101</v>
      </c>
      <c r="O51" s="301">
        <v>5981</v>
      </c>
      <c r="P51" s="302"/>
      <c r="Q51" s="301"/>
      <c r="R51" s="302">
        <f>SUM(N51:Q51)</f>
        <v>14082</v>
      </c>
      <c r="S51" s="303">
        <f>R51/$R$9</f>
        <v>0.0020087737279442506</v>
      </c>
      <c r="T51" s="300">
        <v>2150</v>
      </c>
      <c r="U51" s="301">
        <v>1168</v>
      </c>
      <c r="V51" s="302"/>
      <c r="W51" s="301"/>
      <c r="X51" s="302">
        <f>SUM(T51:W51)</f>
        <v>3318</v>
      </c>
      <c r="Y51" s="305">
        <f>IF(ISERROR(R51/X51-1),"         /0",IF(R51/X51&gt;5,"  *  ",(R51/X51-1)))</f>
        <v>3.244122965641953</v>
      </c>
    </row>
    <row r="52" spans="1:25" ht="19.5" customHeight="1">
      <c r="A52" s="299" t="s">
        <v>206</v>
      </c>
      <c r="B52" s="300">
        <v>1195</v>
      </c>
      <c r="C52" s="301">
        <v>1986</v>
      </c>
      <c r="D52" s="302">
        <v>0</v>
      </c>
      <c r="E52" s="301">
        <v>0</v>
      </c>
      <c r="F52" s="302">
        <f t="shared" si="18"/>
        <v>3181</v>
      </c>
      <c r="G52" s="303">
        <f t="shared" si="19"/>
        <v>0.002855337353485558</v>
      </c>
      <c r="H52" s="300">
        <v>1412</v>
      </c>
      <c r="I52" s="301">
        <v>2315</v>
      </c>
      <c r="J52" s="302"/>
      <c r="K52" s="301"/>
      <c r="L52" s="302">
        <f t="shared" si="20"/>
        <v>3727</v>
      </c>
      <c r="M52" s="304">
        <f t="shared" si="21"/>
        <v>-0.1464985242822645</v>
      </c>
      <c r="N52" s="300">
        <v>8699</v>
      </c>
      <c r="O52" s="301">
        <v>8840</v>
      </c>
      <c r="P52" s="302"/>
      <c r="Q52" s="301"/>
      <c r="R52" s="302">
        <f t="shared" si="22"/>
        <v>17539</v>
      </c>
      <c r="S52" s="303">
        <f t="shared" si="23"/>
        <v>0.002501908991223847</v>
      </c>
      <c r="T52" s="300">
        <v>4893</v>
      </c>
      <c r="U52" s="301">
        <v>5794</v>
      </c>
      <c r="V52" s="302"/>
      <c r="W52" s="301"/>
      <c r="X52" s="302">
        <f t="shared" si="24"/>
        <v>10687</v>
      </c>
      <c r="Y52" s="305">
        <f t="shared" si="25"/>
        <v>0.641152802470291</v>
      </c>
    </row>
    <row r="53" spans="1:25" ht="19.5" customHeight="1">
      <c r="A53" s="299" t="s">
        <v>182</v>
      </c>
      <c r="B53" s="300">
        <v>1578</v>
      </c>
      <c r="C53" s="301">
        <v>1500</v>
      </c>
      <c r="D53" s="302">
        <v>0</v>
      </c>
      <c r="E53" s="301">
        <v>0</v>
      </c>
      <c r="F53" s="302">
        <f>SUM(B53:E53)</f>
        <v>3078</v>
      </c>
      <c r="G53" s="303">
        <f>F53/$F$9</f>
        <v>0.0027628822301252903</v>
      </c>
      <c r="H53" s="300">
        <v>1170</v>
      </c>
      <c r="I53" s="301">
        <v>919</v>
      </c>
      <c r="J53" s="302"/>
      <c r="K53" s="301"/>
      <c r="L53" s="302">
        <f>SUM(H53:K53)</f>
        <v>2089</v>
      </c>
      <c r="M53" s="304">
        <f>IF(ISERROR(F53/L53-1),"         /0",(F53/L53-1))</f>
        <v>0.47343226424126383</v>
      </c>
      <c r="N53" s="300">
        <v>6164</v>
      </c>
      <c r="O53" s="301">
        <v>5558</v>
      </c>
      <c r="P53" s="302"/>
      <c r="Q53" s="301"/>
      <c r="R53" s="302">
        <f>SUM(N53:Q53)</f>
        <v>11722</v>
      </c>
      <c r="S53" s="303">
        <f>R53/$R$9</f>
        <v>0.0016721236783810898</v>
      </c>
      <c r="T53" s="300">
        <v>6631</v>
      </c>
      <c r="U53" s="301">
        <v>6321</v>
      </c>
      <c r="V53" s="302"/>
      <c r="W53" s="301"/>
      <c r="X53" s="302">
        <f>SUM(T53:W53)</f>
        <v>12952</v>
      </c>
      <c r="Y53" s="305">
        <f>IF(ISERROR(R53/X53-1),"         /0",IF(R53/X53&gt;5,"  *  ",(R53/X53-1)))</f>
        <v>-0.09496602841260038</v>
      </c>
    </row>
    <row r="54" spans="1:25" ht="19.5" customHeight="1">
      <c r="A54" s="299" t="s">
        <v>195</v>
      </c>
      <c r="B54" s="300">
        <v>473</v>
      </c>
      <c r="C54" s="301">
        <v>1284</v>
      </c>
      <c r="D54" s="302">
        <v>0</v>
      </c>
      <c r="E54" s="301">
        <v>0</v>
      </c>
      <c r="F54" s="302">
        <f t="shared" si="18"/>
        <v>1757</v>
      </c>
      <c r="G54" s="303">
        <f t="shared" si="19"/>
        <v>0.0015771228324659306</v>
      </c>
      <c r="H54" s="300">
        <v>1056</v>
      </c>
      <c r="I54" s="301">
        <v>1945</v>
      </c>
      <c r="J54" s="302"/>
      <c r="K54" s="301"/>
      <c r="L54" s="302">
        <f t="shared" si="20"/>
        <v>3001</v>
      </c>
      <c r="M54" s="304">
        <f t="shared" si="21"/>
        <v>-0.41452849050316565</v>
      </c>
      <c r="N54" s="300">
        <v>3160</v>
      </c>
      <c r="O54" s="301">
        <v>3215</v>
      </c>
      <c r="P54" s="302"/>
      <c r="Q54" s="301"/>
      <c r="R54" s="302">
        <f t="shared" si="22"/>
        <v>6375</v>
      </c>
      <c r="S54" s="303">
        <f t="shared" si="23"/>
        <v>0.0009093830787987927</v>
      </c>
      <c r="T54" s="300">
        <v>5166</v>
      </c>
      <c r="U54" s="301">
        <v>4078</v>
      </c>
      <c r="V54" s="302"/>
      <c r="W54" s="301"/>
      <c r="X54" s="302">
        <f t="shared" si="24"/>
        <v>9244</v>
      </c>
      <c r="Y54" s="305">
        <f t="shared" si="25"/>
        <v>-0.3103634790134141</v>
      </c>
    </row>
    <row r="55" spans="1:25" ht="19.5" customHeight="1">
      <c r="A55" s="299" t="s">
        <v>200</v>
      </c>
      <c r="B55" s="300">
        <v>160</v>
      </c>
      <c r="C55" s="301">
        <v>484</v>
      </c>
      <c r="D55" s="302">
        <v>0</v>
      </c>
      <c r="E55" s="301">
        <v>0</v>
      </c>
      <c r="F55" s="302">
        <f t="shared" si="18"/>
        <v>644</v>
      </c>
      <c r="G55" s="303">
        <f t="shared" si="19"/>
        <v>0.0005780689266408989</v>
      </c>
      <c r="H55" s="300">
        <v>52</v>
      </c>
      <c r="I55" s="301">
        <v>55</v>
      </c>
      <c r="J55" s="302"/>
      <c r="K55" s="301"/>
      <c r="L55" s="302">
        <f t="shared" si="20"/>
        <v>107</v>
      </c>
      <c r="M55" s="304">
        <f t="shared" si="21"/>
        <v>5.018691588785047</v>
      </c>
      <c r="N55" s="300">
        <v>487</v>
      </c>
      <c r="O55" s="301">
        <v>573</v>
      </c>
      <c r="P55" s="302"/>
      <c r="Q55" s="301"/>
      <c r="R55" s="302">
        <f t="shared" si="22"/>
        <v>1060</v>
      </c>
      <c r="S55" s="303">
        <f t="shared" si="23"/>
        <v>0.00015120722565125023</v>
      </c>
      <c r="T55" s="300">
        <v>193</v>
      </c>
      <c r="U55" s="301">
        <v>125</v>
      </c>
      <c r="V55" s="302"/>
      <c r="W55" s="301"/>
      <c r="X55" s="302">
        <f t="shared" si="24"/>
        <v>318</v>
      </c>
      <c r="Y55" s="305">
        <f t="shared" si="25"/>
        <v>2.3333333333333335</v>
      </c>
    </row>
    <row r="56" spans="1:25" ht="19.5" customHeight="1" thickBot="1">
      <c r="A56" s="306" t="s">
        <v>174</v>
      </c>
      <c r="B56" s="307">
        <v>371</v>
      </c>
      <c r="C56" s="308">
        <v>554</v>
      </c>
      <c r="D56" s="309">
        <v>0</v>
      </c>
      <c r="E56" s="308">
        <v>1</v>
      </c>
      <c r="F56" s="309">
        <f t="shared" si="18"/>
        <v>926</v>
      </c>
      <c r="G56" s="310">
        <f t="shared" si="19"/>
        <v>0.0008311984876855161</v>
      </c>
      <c r="H56" s="307">
        <v>371</v>
      </c>
      <c r="I56" s="308">
        <v>639</v>
      </c>
      <c r="J56" s="309">
        <v>0</v>
      </c>
      <c r="K56" s="308">
        <v>7</v>
      </c>
      <c r="L56" s="309">
        <f t="shared" si="20"/>
        <v>1017</v>
      </c>
      <c r="M56" s="311">
        <f t="shared" si="21"/>
        <v>-0.08947885939036382</v>
      </c>
      <c r="N56" s="307">
        <v>3160</v>
      </c>
      <c r="O56" s="308">
        <v>2972</v>
      </c>
      <c r="P56" s="309">
        <v>1</v>
      </c>
      <c r="Q56" s="308">
        <v>1</v>
      </c>
      <c r="R56" s="309">
        <f t="shared" si="22"/>
        <v>6134</v>
      </c>
      <c r="S56" s="310">
        <f t="shared" si="23"/>
        <v>0.0008750048322120462</v>
      </c>
      <c r="T56" s="307">
        <v>7099</v>
      </c>
      <c r="U56" s="308">
        <v>5235</v>
      </c>
      <c r="V56" s="309">
        <v>17</v>
      </c>
      <c r="W56" s="308">
        <v>34</v>
      </c>
      <c r="X56" s="309">
        <f t="shared" si="24"/>
        <v>12385</v>
      </c>
      <c r="Y56" s="312">
        <f t="shared" si="25"/>
        <v>-0.5047234557932984</v>
      </c>
    </row>
    <row r="57" spans="1:25" s="148" customFormat="1" ht="19.5" customHeight="1">
      <c r="A57" s="157" t="s">
        <v>53</v>
      </c>
      <c r="B57" s="154">
        <f>SUM(B58:B70)</f>
        <v>149320</v>
      </c>
      <c r="C57" s="153">
        <f>SUM(C58:C70)</f>
        <v>167159</v>
      </c>
      <c r="D57" s="152">
        <f>SUM(D58:D70)</f>
        <v>118</v>
      </c>
      <c r="E57" s="153">
        <f>SUM(E58:E70)</f>
        <v>127</v>
      </c>
      <c r="F57" s="152">
        <f>SUM(B57:E57)</f>
        <v>316724</v>
      </c>
      <c r="G57" s="155">
        <f>F57/$F$9</f>
        <v>0.2842986067102672</v>
      </c>
      <c r="H57" s="154">
        <f>SUM(H58:H70)</f>
        <v>153431</v>
      </c>
      <c r="I57" s="153">
        <f>SUM(I58:I70)</f>
        <v>171122</v>
      </c>
      <c r="J57" s="152">
        <f>SUM(J58:J70)</f>
        <v>429</v>
      </c>
      <c r="K57" s="153">
        <f>SUM(K58:K70)</f>
        <v>513</v>
      </c>
      <c r="L57" s="152">
        <f>SUM(H57:K57)</f>
        <v>325495</v>
      </c>
      <c r="M57" s="156">
        <f>IF(ISERROR(F57/L57-1),"         /0",(F57/L57-1))</f>
        <v>-0.02694665048618261</v>
      </c>
      <c r="N57" s="154">
        <f>SUM(N58:N70)</f>
        <v>1042102</v>
      </c>
      <c r="O57" s="153">
        <f>SUM(O58:O70)</f>
        <v>1011626</v>
      </c>
      <c r="P57" s="152">
        <f>SUM(P58:P70)</f>
        <v>3068</v>
      </c>
      <c r="Q57" s="153">
        <f>SUM(Q58:Q70)</f>
        <v>2800</v>
      </c>
      <c r="R57" s="152">
        <f>SUM(N57:Q57)</f>
        <v>2059596</v>
      </c>
      <c r="S57" s="155">
        <f>R57/$R$9</f>
        <v>0.2937979218135966</v>
      </c>
      <c r="T57" s="154">
        <f>SUM(T58:T70)</f>
        <v>990686</v>
      </c>
      <c r="U57" s="153">
        <f>SUM(U58:U70)</f>
        <v>952869</v>
      </c>
      <c r="V57" s="152">
        <f>SUM(V58:V70)</f>
        <v>5217</v>
      </c>
      <c r="W57" s="153">
        <f>SUM(W58:W70)</f>
        <v>5491</v>
      </c>
      <c r="X57" s="152">
        <f>SUM(T57:W57)</f>
        <v>1954263</v>
      </c>
      <c r="Y57" s="149">
        <f>IF(ISERROR(R57/X57-1),"         /0",IF(R57/X57&gt;5,"  *  ",(R57/X57-1)))</f>
        <v>0.053899091371018226</v>
      </c>
    </row>
    <row r="58" spans="1:25" s="111" customFormat="1" ht="19.5" customHeight="1">
      <c r="A58" s="292" t="s">
        <v>164</v>
      </c>
      <c r="B58" s="293">
        <v>62851</v>
      </c>
      <c r="C58" s="294">
        <v>72273</v>
      </c>
      <c r="D58" s="295">
        <v>0</v>
      </c>
      <c r="E58" s="294">
        <v>0</v>
      </c>
      <c r="F58" s="295">
        <f>SUM(B58:E58)</f>
        <v>135124</v>
      </c>
      <c r="G58" s="296">
        <f>F58/$F$9</f>
        <v>0.12129035037798885</v>
      </c>
      <c r="H58" s="293">
        <v>72428</v>
      </c>
      <c r="I58" s="294">
        <v>82644</v>
      </c>
      <c r="J58" s="295"/>
      <c r="K58" s="294"/>
      <c r="L58" s="295">
        <f>SUM(H58:K58)</f>
        <v>155072</v>
      </c>
      <c r="M58" s="297">
        <f>IF(ISERROR(F58/L58-1),"         /0",(F58/L58-1))</f>
        <v>-0.12863702022286416</v>
      </c>
      <c r="N58" s="293">
        <v>466569</v>
      </c>
      <c r="O58" s="294">
        <v>444756</v>
      </c>
      <c r="P58" s="295">
        <v>141</v>
      </c>
      <c r="Q58" s="294">
        <v>139</v>
      </c>
      <c r="R58" s="295">
        <f>SUM(N58:Q58)</f>
        <v>911605</v>
      </c>
      <c r="S58" s="296">
        <f>R58/$R$9</f>
        <v>0.13003892730170563</v>
      </c>
      <c r="T58" s="313">
        <v>459341</v>
      </c>
      <c r="U58" s="294">
        <v>433976</v>
      </c>
      <c r="V58" s="295"/>
      <c r="W58" s="294"/>
      <c r="X58" s="295">
        <f>SUM(T58:W58)</f>
        <v>893317</v>
      </c>
      <c r="Y58" s="298">
        <f>IF(ISERROR(R58/X58-1),"         /0",IF(R58/X58&gt;5,"  *  ",(R58/X58-1)))</f>
        <v>0.020472016092831558</v>
      </c>
    </row>
    <row r="59" spans="1:25" s="111" customFormat="1" ht="19.5" customHeight="1">
      <c r="A59" s="299" t="s">
        <v>159</v>
      </c>
      <c r="B59" s="300">
        <v>25730</v>
      </c>
      <c r="C59" s="301">
        <v>28322</v>
      </c>
      <c r="D59" s="302">
        <v>105</v>
      </c>
      <c r="E59" s="301">
        <v>99</v>
      </c>
      <c r="F59" s="302">
        <f aca="true" t="shared" si="26" ref="F59:F70">SUM(B59:E59)</f>
        <v>54256</v>
      </c>
      <c r="G59" s="303">
        <f aca="true" t="shared" si="27" ref="G59:G70">F59/$F$9</f>
        <v>0.04870140944693884</v>
      </c>
      <c r="H59" s="300">
        <v>26807</v>
      </c>
      <c r="I59" s="301">
        <v>29990</v>
      </c>
      <c r="J59" s="302">
        <v>429</v>
      </c>
      <c r="K59" s="301">
        <v>510</v>
      </c>
      <c r="L59" s="302">
        <f aca="true" t="shared" si="28" ref="L59:L70">SUM(H59:K59)</f>
        <v>57736</v>
      </c>
      <c r="M59" s="304">
        <f aca="true" t="shared" si="29" ref="M59:M70">IF(ISERROR(F59/L59-1),"         /0",(F59/L59-1))</f>
        <v>-0.06027435222391575</v>
      </c>
      <c r="N59" s="300">
        <v>173482</v>
      </c>
      <c r="O59" s="301">
        <v>170758</v>
      </c>
      <c r="P59" s="302">
        <v>1870</v>
      </c>
      <c r="Q59" s="301">
        <v>1758</v>
      </c>
      <c r="R59" s="302">
        <f aca="true" t="shared" si="30" ref="R59:R70">SUM(N59:Q59)</f>
        <v>347868</v>
      </c>
      <c r="S59" s="303">
        <f aca="true" t="shared" si="31" ref="S59:S70">R59/$R$9</f>
        <v>0.049622787898914264</v>
      </c>
      <c r="T59" s="314">
        <v>172678</v>
      </c>
      <c r="U59" s="301">
        <v>172390</v>
      </c>
      <c r="V59" s="302">
        <v>4705</v>
      </c>
      <c r="W59" s="301">
        <v>5123</v>
      </c>
      <c r="X59" s="302">
        <f aca="true" t="shared" si="32" ref="X59:X70">SUM(T59:W59)</f>
        <v>354896</v>
      </c>
      <c r="Y59" s="305">
        <f aca="true" t="shared" si="33" ref="Y59:Y70">IF(ISERROR(R59/X59-1),"         /0",IF(R59/X59&gt;5,"  *  ",(R59/X59-1)))</f>
        <v>-0.019802984536314905</v>
      </c>
    </row>
    <row r="60" spans="1:25" s="111" customFormat="1" ht="19.5" customHeight="1">
      <c r="A60" s="299" t="s">
        <v>184</v>
      </c>
      <c r="B60" s="300">
        <v>12954</v>
      </c>
      <c r="C60" s="301">
        <v>13434</v>
      </c>
      <c r="D60" s="302">
        <v>0</v>
      </c>
      <c r="E60" s="301">
        <v>0</v>
      </c>
      <c r="F60" s="302">
        <f t="shared" si="26"/>
        <v>26388</v>
      </c>
      <c r="G60" s="303">
        <f t="shared" si="27"/>
        <v>0.02368646403136652</v>
      </c>
      <c r="H60" s="300">
        <v>6413</v>
      </c>
      <c r="I60" s="301">
        <v>7065</v>
      </c>
      <c r="J60" s="302"/>
      <c r="K60" s="301"/>
      <c r="L60" s="302">
        <f t="shared" si="28"/>
        <v>13478</v>
      </c>
      <c r="M60" s="304">
        <f t="shared" si="29"/>
        <v>0.9578572488499777</v>
      </c>
      <c r="N60" s="300">
        <v>58788</v>
      </c>
      <c r="O60" s="301">
        <v>61914</v>
      </c>
      <c r="P60" s="302"/>
      <c r="Q60" s="301"/>
      <c r="R60" s="302">
        <f t="shared" si="30"/>
        <v>120702</v>
      </c>
      <c r="S60" s="303">
        <f t="shared" si="31"/>
        <v>0.01721793825524265</v>
      </c>
      <c r="T60" s="314">
        <v>44771</v>
      </c>
      <c r="U60" s="301">
        <v>47316</v>
      </c>
      <c r="V60" s="302"/>
      <c r="W60" s="301"/>
      <c r="X60" s="302">
        <f t="shared" si="32"/>
        <v>92087</v>
      </c>
      <c r="Y60" s="305">
        <f t="shared" si="33"/>
        <v>0.31073875791371197</v>
      </c>
    </row>
    <row r="61" spans="1:25" s="111" customFormat="1" ht="19.5" customHeight="1">
      <c r="A61" s="299" t="s">
        <v>181</v>
      </c>
      <c r="B61" s="300">
        <v>10373</v>
      </c>
      <c r="C61" s="301">
        <v>11390</v>
      </c>
      <c r="D61" s="302">
        <v>0</v>
      </c>
      <c r="E61" s="301">
        <v>0</v>
      </c>
      <c r="F61" s="302">
        <f aca="true" t="shared" si="34" ref="F61:F66">SUM(B61:E61)</f>
        <v>21763</v>
      </c>
      <c r="G61" s="303">
        <f aca="true" t="shared" si="35" ref="G61:G66">F61/$F$9</f>
        <v>0.01953495970572342</v>
      </c>
      <c r="H61" s="300">
        <v>9888</v>
      </c>
      <c r="I61" s="301">
        <v>10049</v>
      </c>
      <c r="J61" s="302"/>
      <c r="K61" s="301"/>
      <c r="L61" s="302">
        <f aca="true" t="shared" si="36" ref="L61:L66">SUM(H61:K61)</f>
        <v>19937</v>
      </c>
      <c r="M61" s="304">
        <f aca="true" t="shared" si="37" ref="M61:M66">IF(ISERROR(F61/L61-1),"         /0",(F61/L61-1))</f>
        <v>0.09158850378692884</v>
      </c>
      <c r="N61" s="300">
        <v>68658</v>
      </c>
      <c r="O61" s="301">
        <v>66231</v>
      </c>
      <c r="P61" s="302"/>
      <c r="Q61" s="301"/>
      <c r="R61" s="302">
        <f aca="true" t="shared" si="38" ref="R61:R66">SUM(N61:Q61)</f>
        <v>134889</v>
      </c>
      <c r="S61" s="303">
        <f aca="true" t="shared" si="39" ref="S61:S66">R61/$R$9</f>
        <v>0.019241690057425938</v>
      </c>
      <c r="T61" s="314">
        <v>53210</v>
      </c>
      <c r="U61" s="301">
        <v>51683</v>
      </c>
      <c r="V61" s="302"/>
      <c r="W61" s="301"/>
      <c r="X61" s="302">
        <f aca="true" t="shared" si="40" ref="X61:X66">SUM(T61:W61)</f>
        <v>104893</v>
      </c>
      <c r="Y61" s="305">
        <f aca="true" t="shared" si="41" ref="Y61:Y66">IF(ISERROR(R61/X61-1),"         /0",IF(R61/X61&gt;5,"  *  ",(R61/X61-1)))</f>
        <v>0.28596760508327534</v>
      </c>
    </row>
    <row r="62" spans="1:25" s="111" customFormat="1" ht="19.5" customHeight="1">
      <c r="A62" s="299" t="s">
        <v>190</v>
      </c>
      <c r="B62" s="300">
        <v>9888</v>
      </c>
      <c r="C62" s="301">
        <v>9984</v>
      </c>
      <c r="D62" s="302">
        <v>0</v>
      </c>
      <c r="E62" s="301">
        <v>0</v>
      </c>
      <c r="F62" s="302">
        <f t="shared" si="34"/>
        <v>19872</v>
      </c>
      <c r="G62" s="303">
        <f t="shared" si="35"/>
        <v>0.017837555450633452</v>
      </c>
      <c r="H62" s="300">
        <v>6335</v>
      </c>
      <c r="I62" s="301">
        <v>6508</v>
      </c>
      <c r="J62" s="302"/>
      <c r="K62" s="301"/>
      <c r="L62" s="302">
        <f t="shared" si="36"/>
        <v>12843</v>
      </c>
      <c r="M62" s="304">
        <f t="shared" si="37"/>
        <v>0.5473020322354589</v>
      </c>
      <c r="N62" s="300">
        <v>57479</v>
      </c>
      <c r="O62" s="301">
        <v>54254</v>
      </c>
      <c r="P62" s="302">
        <v>0</v>
      </c>
      <c r="Q62" s="301">
        <v>0</v>
      </c>
      <c r="R62" s="302">
        <f t="shared" si="38"/>
        <v>111733</v>
      </c>
      <c r="S62" s="303">
        <f t="shared" si="39"/>
        <v>0.01593852541857655</v>
      </c>
      <c r="T62" s="314">
        <v>40920</v>
      </c>
      <c r="U62" s="301">
        <v>39141</v>
      </c>
      <c r="V62" s="302">
        <v>97</v>
      </c>
      <c r="W62" s="301"/>
      <c r="X62" s="302">
        <f t="shared" si="40"/>
        <v>80158</v>
      </c>
      <c r="Y62" s="305">
        <f t="shared" si="41"/>
        <v>0.3939095286808554</v>
      </c>
    </row>
    <row r="63" spans="1:25" s="111" customFormat="1" ht="19.5" customHeight="1">
      <c r="A63" s="299" t="s">
        <v>192</v>
      </c>
      <c r="B63" s="300">
        <v>8397</v>
      </c>
      <c r="C63" s="301">
        <v>9966</v>
      </c>
      <c r="D63" s="302">
        <v>0</v>
      </c>
      <c r="E63" s="301">
        <v>0</v>
      </c>
      <c r="F63" s="302">
        <f t="shared" si="34"/>
        <v>18363</v>
      </c>
      <c r="G63" s="303">
        <f t="shared" si="35"/>
        <v>0.01648304301227768</v>
      </c>
      <c r="H63" s="300">
        <v>7471</v>
      </c>
      <c r="I63" s="301">
        <v>8338</v>
      </c>
      <c r="J63" s="302"/>
      <c r="K63" s="301"/>
      <c r="L63" s="302">
        <f t="shared" si="36"/>
        <v>15809</v>
      </c>
      <c r="M63" s="304">
        <f t="shared" si="37"/>
        <v>0.16155354544879508</v>
      </c>
      <c r="N63" s="300">
        <v>63153</v>
      </c>
      <c r="O63" s="301">
        <v>62002</v>
      </c>
      <c r="P63" s="302">
        <v>696</v>
      </c>
      <c r="Q63" s="301">
        <v>687</v>
      </c>
      <c r="R63" s="302">
        <f t="shared" si="38"/>
        <v>126538</v>
      </c>
      <c r="S63" s="303">
        <f t="shared" si="39"/>
        <v>0.01805043388628104</v>
      </c>
      <c r="T63" s="314">
        <v>45991</v>
      </c>
      <c r="U63" s="301">
        <v>46978</v>
      </c>
      <c r="V63" s="302"/>
      <c r="W63" s="301"/>
      <c r="X63" s="302">
        <f t="shared" si="40"/>
        <v>92969</v>
      </c>
      <c r="Y63" s="305">
        <f t="shared" si="41"/>
        <v>0.3610773483634331</v>
      </c>
    </row>
    <row r="64" spans="1:25" s="111" customFormat="1" ht="19.5" customHeight="1">
      <c r="A64" s="299" t="s">
        <v>191</v>
      </c>
      <c r="B64" s="300">
        <v>5374</v>
      </c>
      <c r="C64" s="301">
        <v>4839</v>
      </c>
      <c r="D64" s="302">
        <v>0</v>
      </c>
      <c r="E64" s="301">
        <v>0</v>
      </c>
      <c r="F64" s="302">
        <f t="shared" si="34"/>
        <v>10213</v>
      </c>
      <c r="G64" s="303">
        <f t="shared" si="35"/>
        <v>0.009167419173576864</v>
      </c>
      <c r="H64" s="300">
        <v>7017</v>
      </c>
      <c r="I64" s="301">
        <v>8317</v>
      </c>
      <c r="J64" s="302"/>
      <c r="K64" s="301"/>
      <c r="L64" s="302">
        <f t="shared" si="36"/>
        <v>15334</v>
      </c>
      <c r="M64" s="304">
        <f t="shared" si="37"/>
        <v>-0.3339637407069258</v>
      </c>
      <c r="N64" s="300">
        <v>47048</v>
      </c>
      <c r="O64" s="301">
        <v>44513</v>
      </c>
      <c r="P64" s="302">
        <v>118</v>
      </c>
      <c r="Q64" s="301">
        <v>0</v>
      </c>
      <c r="R64" s="302">
        <f t="shared" si="38"/>
        <v>91679</v>
      </c>
      <c r="S64" s="303">
        <f t="shared" si="39"/>
        <v>0.013077855887246198</v>
      </c>
      <c r="T64" s="314">
        <v>51972</v>
      </c>
      <c r="U64" s="301">
        <v>50487</v>
      </c>
      <c r="V64" s="302"/>
      <c r="W64" s="301"/>
      <c r="X64" s="302">
        <f t="shared" si="40"/>
        <v>102459</v>
      </c>
      <c r="Y64" s="305">
        <f t="shared" si="41"/>
        <v>-0.1052128168340507</v>
      </c>
    </row>
    <row r="65" spans="1:25" s="111" customFormat="1" ht="19.5" customHeight="1">
      <c r="A65" s="299" t="s">
        <v>160</v>
      </c>
      <c r="B65" s="300">
        <v>3717</v>
      </c>
      <c r="C65" s="301">
        <v>4952</v>
      </c>
      <c r="D65" s="302">
        <v>0</v>
      </c>
      <c r="E65" s="301">
        <v>0</v>
      </c>
      <c r="F65" s="302">
        <f t="shared" si="34"/>
        <v>8669</v>
      </c>
      <c r="G65" s="303">
        <f t="shared" si="35"/>
        <v>0.00778148994572974</v>
      </c>
      <c r="H65" s="300">
        <v>3977</v>
      </c>
      <c r="I65" s="301">
        <v>3356</v>
      </c>
      <c r="J65" s="302"/>
      <c r="K65" s="301"/>
      <c r="L65" s="302">
        <f t="shared" si="36"/>
        <v>7333</v>
      </c>
      <c r="M65" s="304">
        <f t="shared" si="37"/>
        <v>0.18219009954997945</v>
      </c>
      <c r="N65" s="300">
        <v>26056</v>
      </c>
      <c r="O65" s="301">
        <v>28331</v>
      </c>
      <c r="P65" s="302"/>
      <c r="Q65" s="301"/>
      <c r="R65" s="302">
        <f t="shared" si="38"/>
        <v>54387</v>
      </c>
      <c r="S65" s="303">
        <f t="shared" si="39"/>
        <v>0.007758214510843912</v>
      </c>
      <c r="T65" s="314">
        <v>29839</v>
      </c>
      <c r="U65" s="301">
        <v>28364</v>
      </c>
      <c r="V65" s="302">
        <v>246</v>
      </c>
      <c r="W65" s="301">
        <v>247</v>
      </c>
      <c r="X65" s="302">
        <f t="shared" si="40"/>
        <v>58696</v>
      </c>
      <c r="Y65" s="305">
        <f t="shared" si="41"/>
        <v>-0.07341215755758479</v>
      </c>
    </row>
    <row r="66" spans="1:25" s="111" customFormat="1" ht="19.5" customHeight="1">
      <c r="A66" s="299" t="s">
        <v>197</v>
      </c>
      <c r="B66" s="300">
        <v>4165</v>
      </c>
      <c r="C66" s="301">
        <v>4321</v>
      </c>
      <c r="D66" s="302">
        <v>0</v>
      </c>
      <c r="E66" s="301">
        <v>0</v>
      </c>
      <c r="F66" s="302">
        <f t="shared" si="34"/>
        <v>8486</v>
      </c>
      <c r="G66" s="303">
        <f t="shared" si="35"/>
        <v>0.007617225017817808</v>
      </c>
      <c r="H66" s="300">
        <v>5945</v>
      </c>
      <c r="I66" s="301">
        <v>5489</v>
      </c>
      <c r="J66" s="302"/>
      <c r="K66" s="301"/>
      <c r="L66" s="302">
        <f t="shared" si="36"/>
        <v>11434</v>
      </c>
      <c r="M66" s="304">
        <f t="shared" si="37"/>
        <v>-0.25782753192233687</v>
      </c>
      <c r="N66" s="300">
        <v>34953</v>
      </c>
      <c r="O66" s="301">
        <v>33167</v>
      </c>
      <c r="P66" s="302"/>
      <c r="Q66" s="301"/>
      <c r="R66" s="302">
        <f t="shared" si="38"/>
        <v>68120</v>
      </c>
      <c r="S66" s="303">
        <f t="shared" si="39"/>
        <v>0.00971720397298412</v>
      </c>
      <c r="T66" s="314">
        <v>39198</v>
      </c>
      <c r="U66" s="301">
        <v>28940</v>
      </c>
      <c r="V66" s="302"/>
      <c r="W66" s="301"/>
      <c r="X66" s="302">
        <f t="shared" si="40"/>
        <v>68138</v>
      </c>
      <c r="Y66" s="305">
        <f t="shared" si="41"/>
        <v>-0.0002641697731075032</v>
      </c>
    </row>
    <row r="67" spans="1:25" s="111" customFormat="1" ht="19.5" customHeight="1">
      <c r="A67" s="299" t="s">
        <v>161</v>
      </c>
      <c r="B67" s="300">
        <v>3000</v>
      </c>
      <c r="C67" s="301">
        <v>3634</v>
      </c>
      <c r="D67" s="302">
        <v>0</v>
      </c>
      <c r="E67" s="301">
        <v>0</v>
      </c>
      <c r="F67" s="302">
        <f t="shared" si="26"/>
        <v>6634</v>
      </c>
      <c r="G67" s="303">
        <f t="shared" si="27"/>
        <v>0.005954828042446776</v>
      </c>
      <c r="H67" s="300">
        <v>4656</v>
      </c>
      <c r="I67" s="301">
        <v>5810</v>
      </c>
      <c r="J67" s="302"/>
      <c r="K67" s="301"/>
      <c r="L67" s="302">
        <f t="shared" si="28"/>
        <v>10466</v>
      </c>
      <c r="M67" s="304">
        <f t="shared" si="29"/>
        <v>-0.366137970571374</v>
      </c>
      <c r="N67" s="300">
        <v>20865</v>
      </c>
      <c r="O67" s="301">
        <v>20099</v>
      </c>
      <c r="P67" s="302"/>
      <c r="Q67" s="301"/>
      <c r="R67" s="302">
        <f t="shared" si="30"/>
        <v>40964</v>
      </c>
      <c r="S67" s="303">
        <f t="shared" si="31"/>
        <v>0.005843446029790391</v>
      </c>
      <c r="T67" s="314">
        <v>34649</v>
      </c>
      <c r="U67" s="301">
        <v>33723</v>
      </c>
      <c r="V67" s="302"/>
      <c r="W67" s="301"/>
      <c r="X67" s="302">
        <f t="shared" si="32"/>
        <v>68372</v>
      </c>
      <c r="Y67" s="305">
        <f t="shared" si="33"/>
        <v>-0.40086585151816534</v>
      </c>
    </row>
    <row r="68" spans="1:25" s="111" customFormat="1" ht="19.5" customHeight="1">
      <c r="A68" s="299" t="s">
        <v>204</v>
      </c>
      <c r="B68" s="300">
        <v>2423</v>
      </c>
      <c r="C68" s="301">
        <v>3302</v>
      </c>
      <c r="D68" s="302">
        <v>0</v>
      </c>
      <c r="E68" s="301">
        <v>0</v>
      </c>
      <c r="F68" s="302">
        <f t="shared" si="26"/>
        <v>5725</v>
      </c>
      <c r="G68" s="303">
        <f t="shared" si="27"/>
        <v>0.005138889138228488</v>
      </c>
      <c r="H68" s="300">
        <v>1890</v>
      </c>
      <c r="I68" s="301">
        <v>2918</v>
      </c>
      <c r="J68" s="302"/>
      <c r="K68" s="301"/>
      <c r="L68" s="302">
        <f t="shared" si="28"/>
        <v>4808</v>
      </c>
      <c r="M68" s="304">
        <f t="shared" si="29"/>
        <v>0.1907237936772046</v>
      </c>
      <c r="N68" s="300">
        <v>19384</v>
      </c>
      <c r="O68" s="301">
        <v>20048</v>
      </c>
      <c r="P68" s="302">
        <v>0</v>
      </c>
      <c r="Q68" s="301">
        <v>35</v>
      </c>
      <c r="R68" s="302">
        <f t="shared" si="30"/>
        <v>39467</v>
      </c>
      <c r="S68" s="303">
        <f t="shared" si="31"/>
        <v>0.005629901485639521</v>
      </c>
      <c r="T68" s="314">
        <v>14166</v>
      </c>
      <c r="U68" s="301">
        <v>15980</v>
      </c>
      <c r="V68" s="302"/>
      <c r="W68" s="301"/>
      <c r="X68" s="302">
        <f t="shared" si="32"/>
        <v>30146</v>
      </c>
      <c r="Y68" s="305">
        <f t="shared" si="33"/>
        <v>0.3091952497843826</v>
      </c>
    </row>
    <row r="69" spans="1:25" s="111" customFormat="1" ht="19.5" customHeight="1">
      <c r="A69" s="299" t="s">
        <v>182</v>
      </c>
      <c r="B69" s="300">
        <v>392</v>
      </c>
      <c r="C69" s="301">
        <v>648</v>
      </c>
      <c r="D69" s="302">
        <v>0</v>
      </c>
      <c r="E69" s="301">
        <v>0</v>
      </c>
      <c r="F69" s="302">
        <f t="shared" si="26"/>
        <v>1040</v>
      </c>
      <c r="G69" s="303">
        <f t="shared" si="27"/>
        <v>0.000933527459171638</v>
      </c>
      <c r="H69" s="300">
        <v>131</v>
      </c>
      <c r="I69" s="301">
        <v>108</v>
      </c>
      <c r="J69" s="302"/>
      <c r="K69" s="301"/>
      <c r="L69" s="302">
        <f t="shared" si="28"/>
        <v>239</v>
      </c>
      <c r="M69" s="304">
        <f t="shared" si="29"/>
        <v>3.3514644351464433</v>
      </c>
      <c r="N69" s="300">
        <v>2041</v>
      </c>
      <c r="O69" s="301">
        <v>2439</v>
      </c>
      <c r="P69" s="302"/>
      <c r="Q69" s="301"/>
      <c r="R69" s="302">
        <f t="shared" si="30"/>
        <v>4480</v>
      </c>
      <c r="S69" s="303">
        <f t="shared" si="31"/>
        <v>0.0006390645008656614</v>
      </c>
      <c r="T69" s="314">
        <v>820</v>
      </c>
      <c r="U69" s="301">
        <v>938</v>
      </c>
      <c r="V69" s="302"/>
      <c r="W69" s="301"/>
      <c r="X69" s="302">
        <f t="shared" si="32"/>
        <v>1758</v>
      </c>
      <c r="Y69" s="305">
        <f t="shared" si="33"/>
        <v>1.5483503981797497</v>
      </c>
    </row>
    <row r="70" spans="1:25" s="111" customFormat="1" ht="19.5" customHeight="1" thickBot="1">
      <c r="A70" s="306" t="s">
        <v>174</v>
      </c>
      <c r="B70" s="307">
        <v>56</v>
      </c>
      <c r="C70" s="308">
        <v>94</v>
      </c>
      <c r="D70" s="309">
        <v>13</v>
      </c>
      <c r="E70" s="308">
        <v>28</v>
      </c>
      <c r="F70" s="309">
        <f t="shared" si="26"/>
        <v>191</v>
      </c>
      <c r="G70" s="310">
        <f t="shared" si="27"/>
        <v>0.0001714459083670989</v>
      </c>
      <c r="H70" s="307">
        <v>473</v>
      </c>
      <c r="I70" s="308">
        <v>530</v>
      </c>
      <c r="J70" s="309">
        <v>0</v>
      </c>
      <c r="K70" s="308">
        <v>3</v>
      </c>
      <c r="L70" s="309">
        <f t="shared" si="28"/>
        <v>1006</v>
      </c>
      <c r="M70" s="311">
        <f t="shared" si="29"/>
        <v>-0.8101391650099403</v>
      </c>
      <c r="N70" s="307">
        <v>3626</v>
      </c>
      <c r="O70" s="308">
        <v>3114</v>
      </c>
      <c r="P70" s="309">
        <v>243</v>
      </c>
      <c r="Q70" s="308">
        <v>181</v>
      </c>
      <c r="R70" s="309">
        <f t="shared" si="30"/>
        <v>7164</v>
      </c>
      <c r="S70" s="310">
        <f t="shared" si="31"/>
        <v>0.0010219326080807137</v>
      </c>
      <c r="T70" s="315">
        <v>3131</v>
      </c>
      <c r="U70" s="308">
        <v>2953</v>
      </c>
      <c r="V70" s="309">
        <v>169</v>
      </c>
      <c r="W70" s="308">
        <v>121</v>
      </c>
      <c r="X70" s="309">
        <f t="shared" si="32"/>
        <v>6374</v>
      </c>
      <c r="Y70" s="312">
        <f t="shared" si="33"/>
        <v>0.1239410103545655</v>
      </c>
    </row>
    <row r="71" spans="1:25" s="148" customFormat="1" ht="19.5" customHeight="1">
      <c r="A71" s="157" t="s">
        <v>52</v>
      </c>
      <c r="B71" s="154">
        <f>SUM(B72:B80)</f>
        <v>13705</v>
      </c>
      <c r="C71" s="153">
        <f>SUM(C72:C80)</f>
        <v>17293</v>
      </c>
      <c r="D71" s="152">
        <f>SUM(D72:D80)</f>
        <v>329</v>
      </c>
      <c r="E71" s="153">
        <f>SUM(E72:E80)</f>
        <v>492</v>
      </c>
      <c r="F71" s="152">
        <f aca="true" t="shared" si="42" ref="F71:F81">SUM(B71:E71)</f>
        <v>31819</v>
      </c>
      <c r="G71" s="155">
        <f aca="true" t="shared" si="43" ref="G71:G81">F71/$F$9</f>
        <v>0.028561452137867645</v>
      </c>
      <c r="H71" s="154">
        <f>SUM(H72:H80)</f>
        <v>12792</v>
      </c>
      <c r="I71" s="153">
        <f>SUM(I72:I80)</f>
        <v>15609</v>
      </c>
      <c r="J71" s="152">
        <f>SUM(J72:J80)</f>
        <v>57</v>
      </c>
      <c r="K71" s="153">
        <f>SUM(K72:K80)</f>
        <v>35</v>
      </c>
      <c r="L71" s="152">
        <f aca="true" t="shared" si="44" ref="L71:L81">SUM(H71:K71)</f>
        <v>28493</v>
      </c>
      <c r="M71" s="156">
        <f aca="true" t="shared" si="45" ref="M71:M81">IF(ISERROR(F71/L71-1),"         /0",(F71/L71-1))</f>
        <v>0.11673042501667075</v>
      </c>
      <c r="N71" s="154">
        <f>SUM(N72:N80)</f>
        <v>85389</v>
      </c>
      <c r="O71" s="153">
        <f>SUM(O72:O80)</f>
        <v>89634</v>
      </c>
      <c r="P71" s="152">
        <f>SUM(P72:P80)</f>
        <v>1998</v>
      </c>
      <c r="Q71" s="153">
        <f>SUM(Q72:Q80)</f>
        <v>2108</v>
      </c>
      <c r="R71" s="152">
        <f aca="true" t="shared" si="46" ref="R71:R81">SUM(N71:Q71)</f>
        <v>179129</v>
      </c>
      <c r="S71" s="155">
        <f aca="true" t="shared" si="47" ref="S71:S81">R71/$R$9</f>
        <v>0.025552452003474342</v>
      </c>
      <c r="T71" s="154">
        <f>SUM(T72:T80)</f>
        <v>79413</v>
      </c>
      <c r="U71" s="153">
        <f>SUM(U72:U80)</f>
        <v>81305</v>
      </c>
      <c r="V71" s="152">
        <f>SUM(V72:V80)</f>
        <v>668</v>
      </c>
      <c r="W71" s="153">
        <f>SUM(W72:W80)</f>
        <v>622</v>
      </c>
      <c r="X71" s="152">
        <f aca="true" t="shared" si="48" ref="X71:X81">SUM(T71:W71)</f>
        <v>162008</v>
      </c>
      <c r="Y71" s="149">
        <f aca="true" t="shared" si="49" ref="Y71:Y81">IF(ISERROR(R71/X71-1),"         /0",IF(R71/X71&gt;5,"  *  ",(R71/X71-1)))</f>
        <v>0.1056799664214112</v>
      </c>
    </row>
    <row r="72" spans="1:25" ht="19.5" customHeight="1">
      <c r="A72" s="292" t="s">
        <v>159</v>
      </c>
      <c r="B72" s="293">
        <v>6427</v>
      </c>
      <c r="C72" s="294">
        <v>8664</v>
      </c>
      <c r="D72" s="295">
        <v>284</v>
      </c>
      <c r="E72" s="294">
        <v>461</v>
      </c>
      <c r="F72" s="295">
        <f t="shared" si="42"/>
        <v>15836</v>
      </c>
      <c r="G72" s="296">
        <f t="shared" si="43"/>
        <v>0.01421475081100198</v>
      </c>
      <c r="H72" s="293">
        <v>5565</v>
      </c>
      <c r="I72" s="294">
        <v>5916</v>
      </c>
      <c r="J72" s="295"/>
      <c r="K72" s="294"/>
      <c r="L72" s="295">
        <f t="shared" si="44"/>
        <v>11481</v>
      </c>
      <c r="M72" s="297">
        <f t="shared" si="45"/>
        <v>0.37932235867955755</v>
      </c>
      <c r="N72" s="293">
        <v>40711</v>
      </c>
      <c r="O72" s="294">
        <v>44455</v>
      </c>
      <c r="P72" s="295">
        <v>1794</v>
      </c>
      <c r="Q72" s="294">
        <v>1868</v>
      </c>
      <c r="R72" s="295">
        <f t="shared" si="46"/>
        <v>88828</v>
      </c>
      <c r="S72" s="296">
        <f t="shared" si="47"/>
        <v>0.01267116550957477</v>
      </c>
      <c r="T72" s="313">
        <v>37870</v>
      </c>
      <c r="U72" s="294">
        <v>37314</v>
      </c>
      <c r="V72" s="295">
        <v>9</v>
      </c>
      <c r="W72" s="294">
        <v>0</v>
      </c>
      <c r="X72" s="295">
        <f t="shared" si="48"/>
        <v>75193</v>
      </c>
      <c r="Y72" s="298">
        <f t="shared" si="49"/>
        <v>0.18133336879762751</v>
      </c>
    </row>
    <row r="73" spans="1:25" ht="19.5" customHeight="1">
      <c r="A73" s="299" t="s">
        <v>181</v>
      </c>
      <c r="B73" s="300">
        <v>2769</v>
      </c>
      <c r="C73" s="301">
        <v>3061</v>
      </c>
      <c r="D73" s="302">
        <v>0</v>
      </c>
      <c r="E73" s="301">
        <v>0</v>
      </c>
      <c r="F73" s="302">
        <f t="shared" si="42"/>
        <v>5830</v>
      </c>
      <c r="G73" s="303">
        <f t="shared" si="43"/>
        <v>0.0052331395067025475</v>
      </c>
      <c r="H73" s="300">
        <v>2664</v>
      </c>
      <c r="I73" s="301">
        <v>3108</v>
      </c>
      <c r="J73" s="302"/>
      <c r="K73" s="301"/>
      <c r="L73" s="302">
        <f t="shared" si="44"/>
        <v>5772</v>
      </c>
      <c r="M73" s="304">
        <f t="shared" si="45"/>
        <v>0.01004851004851015</v>
      </c>
      <c r="N73" s="300">
        <v>14877</v>
      </c>
      <c r="O73" s="301">
        <v>14906</v>
      </c>
      <c r="P73" s="302"/>
      <c r="Q73" s="301"/>
      <c r="R73" s="302">
        <f t="shared" si="46"/>
        <v>29783</v>
      </c>
      <c r="S73" s="303">
        <f t="shared" si="47"/>
        <v>0.004248495095821874</v>
      </c>
      <c r="T73" s="314">
        <v>15963</v>
      </c>
      <c r="U73" s="301">
        <v>16107</v>
      </c>
      <c r="V73" s="302"/>
      <c r="W73" s="301"/>
      <c r="X73" s="302">
        <f t="shared" si="48"/>
        <v>32070</v>
      </c>
      <c r="Y73" s="305">
        <f t="shared" si="49"/>
        <v>-0.07131275335204246</v>
      </c>
    </row>
    <row r="74" spans="1:25" ht="19.5" customHeight="1">
      <c r="A74" s="299" t="s">
        <v>164</v>
      </c>
      <c r="B74" s="300">
        <v>2248</v>
      </c>
      <c r="C74" s="301">
        <v>3112</v>
      </c>
      <c r="D74" s="302">
        <v>0</v>
      </c>
      <c r="E74" s="301">
        <v>0</v>
      </c>
      <c r="F74" s="302">
        <f t="shared" si="42"/>
        <v>5360</v>
      </c>
      <c r="G74" s="303">
        <f t="shared" si="43"/>
        <v>0.004811256904961519</v>
      </c>
      <c r="H74" s="300">
        <v>1224</v>
      </c>
      <c r="I74" s="301">
        <v>1887</v>
      </c>
      <c r="J74" s="302"/>
      <c r="K74" s="301"/>
      <c r="L74" s="302">
        <f t="shared" si="44"/>
        <v>3111</v>
      </c>
      <c r="M74" s="304">
        <f t="shared" si="45"/>
        <v>0.7229186756669881</v>
      </c>
      <c r="N74" s="300">
        <v>13979</v>
      </c>
      <c r="O74" s="301">
        <v>14699</v>
      </c>
      <c r="P74" s="302"/>
      <c r="Q74" s="301"/>
      <c r="R74" s="302">
        <f t="shared" si="46"/>
        <v>28678</v>
      </c>
      <c r="S74" s="303">
        <f t="shared" si="47"/>
        <v>0.004090868695496749</v>
      </c>
      <c r="T74" s="314">
        <v>4534</v>
      </c>
      <c r="U74" s="301">
        <v>5211</v>
      </c>
      <c r="V74" s="302"/>
      <c r="W74" s="301"/>
      <c r="X74" s="302">
        <f t="shared" si="48"/>
        <v>9745</v>
      </c>
      <c r="Y74" s="305">
        <f t="shared" si="49"/>
        <v>1.9428424833247822</v>
      </c>
    </row>
    <row r="75" spans="1:25" ht="19.5" customHeight="1">
      <c r="A75" s="299" t="s">
        <v>160</v>
      </c>
      <c r="B75" s="300">
        <v>1262</v>
      </c>
      <c r="C75" s="301">
        <v>1426</v>
      </c>
      <c r="D75" s="302">
        <v>0</v>
      </c>
      <c r="E75" s="301">
        <v>0</v>
      </c>
      <c r="F75" s="302">
        <f t="shared" si="42"/>
        <v>2688</v>
      </c>
      <c r="G75" s="303">
        <f t="shared" si="43"/>
        <v>0.002412809432935926</v>
      </c>
      <c r="H75" s="300">
        <v>1237</v>
      </c>
      <c r="I75" s="301">
        <v>1440</v>
      </c>
      <c r="J75" s="302"/>
      <c r="K75" s="301"/>
      <c r="L75" s="302">
        <f t="shared" si="44"/>
        <v>2677</v>
      </c>
      <c r="M75" s="304">
        <f t="shared" si="45"/>
        <v>0.004109077325364252</v>
      </c>
      <c r="N75" s="300">
        <v>7984</v>
      </c>
      <c r="O75" s="301">
        <v>8157</v>
      </c>
      <c r="P75" s="302"/>
      <c r="Q75" s="301"/>
      <c r="R75" s="302">
        <f t="shared" si="46"/>
        <v>16141</v>
      </c>
      <c r="S75" s="303">
        <f t="shared" si="47"/>
        <v>0.0023024866313555</v>
      </c>
      <c r="T75" s="314">
        <v>8366</v>
      </c>
      <c r="U75" s="301">
        <v>8200</v>
      </c>
      <c r="V75" s="302">
        <v>398</v>
      </c>
      <c r="W75" s="301">
        <v>409</v>
      </c>
      <c r="X75" s="302">
        <f t="shared" si="48"/>
        <v>17373</v>
      </c>
      <c r="Y75" s="305">
        <f t="shared" si="49"/>
        <v>-0.07091463765613304</v>
      </c>
    </row>
    <row r="76" spans="1:25" ht="19.5" customHeight="1">
      <c r="A76" s="299" t="s">
        <v>209</v>
      </c>
      <c r="B76" s="300">
        <v>353</v>
      </c>
      <c r="C76" s="301">
        <v>476</v>
      </c>
      <c r="D76" s="302">
        <v>0</v>
      </c>
      <c r="E76" s="301">
        <v>0</v>
      </c>
      <c r="F76" s="302">
        <f t="shared" si="42"/>
        <v>829</v>
      </c>
      <c r="G76" s="303">
        <f t="shared" si="43"/>
        <v>0.000744129099666623</v>
      </c>
      <c r="H76" s="300">
        <v>338</v>
      </c>
      <c r="I76" s="301">
        <v>458</v>
      </c>
      <c r="J76" s="302">
        <v>0</v>
      </c>
      <c r="K76" s="301">
        <v>0</v>
      </c>
      <c r="L76" s="302">
        <f t="shared" si="44"/>
        <v>796</v>
      </c>
      <c r="M76" s="304">
        <f t="shared" si="45"/>
        <v>0.041457286432160734</v>
      </c>
      <c r="N76" s="300">
        <v>1964</v>
      </c>
      <c r="O76" s="301">
        <v>2205</v>
      </c>
      <c r="P76" s="302">
        <v>0</v>
      </c>
      <c r="Q76" s="301">
        <v>0</v>
      </c>
      <c r="R76" s="302">
        <f t="shared" si="46"/>
        <v>4169</v>
      </c>
      <c r="S76" s="303">
        <f t="shared" si="47"/>
        <v>0.0005947008714528889</v>
      </c>
      <c r="T76" s="314">
        <v>1654</v>
      </c>
      <c r="U76" s="301">
        <v>1871</v>
      </c>
      <c r="V76" s="302">
        <v>0</v>
      </c>
      <c r="W76" s="301">
        <v>0</v>
      </c>
      <c r="X76" s="302">
        <f t="shared" si="48"/>
        <v>3525</v>
      </c>
      <c r="Y76" s="305">
        <f t="shared" si="49"/>
        <v>0.18269503546099286</v>
      </c>
    </row>
    <row r="77" spans="1:25" ht="19.5" customHeight="1">
      <c r="A77" s="299" t="s">
        <v>197</v>
      </c>
      <c r="B77" s="300">
        <v>228</v>
      </c>
      <c r="C77" s="301">
        <v>226</v>
      </c>
      <c r="D77" s="302">
        <v>0</v>
      </c>
      <c r="E77" s="301">
        <v>0</v>
      </c>
      <c r="F77" s="302">
        <f t="shared" si="42"/>
        <v>454</v>
      </c>
      <c r="G77" s="303">
        <f t="shared" si="43"/>
        <v>0.00040752064083069583</v>
      </c>
      <c r="H77" s="300">
        <v>158</v>
      </c>
      <c r="I77" s="301">
        <v>268</v>
      </c>
      <c r="J77" s="302"/>
      <c r="K77" s="301"/>
      <c r="L77" s="302">
        <f t="shared" si="44"/>
        <v>426</v>
      </c>
      <c r="M77" s="304">
        <f t="shared" si="45"/>
        <v>0.06572769953051649</v>
      </c>
      <c r="N77" s="300">
        <v>2169</v>
      </c>
      <c r="O77" s="301">
        <v>1682</v>
      </c>
      <c r="P77" s="302"/>
      <c r="Q77" s="301"/>
      <c r="R77" s="302">
        <f t="shared" si="46"/>
        <v>3851</v>
      </c>
      <c r="S77" s="303">
        <f t="shared" si="47"/>
        <v>0.0005493387037575139</v>
      </c>
      <c r="T77" s="314">
        <v>1352</v>
      </c>
      <c r="U77" s="301">
        <v>1946</v>
      </c>
      <c r="V77" s="302"/>
      <c r="W77" s="301"/>
      <c r="X77" s="302">
        <f t="shared" si="48"/>
        <v>3298</v>
      </c>
      <c r="Y77" s="305">
        <f t="shared" si="49"/>
        <v>0.16767738023044276</v>
      </c>
    </row>
    <row r="78" spans="1:25" ht="19.5" customHeight="1">
      <c r="A78" s="299" t="s">
        <v>182</v>
      </c>
      <c r="B78" s="300">
        <v>248</v>
      </c>
      <c r="C78" s="301">
        <v>106</v>
      </c>
      <c r="D78" s="302">
        <v>0</v>
      </c>
      <c r="E78" s="301">
        <v>0</v>
      </c>
      <c r="F78" s="302">
        <f t="shared" si="42"/>
        <v>354</v>
      </c>
      <c r="G78" s="303">
        <f t="shared" si="43"/>
        <v>0.00031775838514111525</v>
      </c>
      <c r="H78" s="300">
        <v>57</v>
      </c>
      <c r="I78" s="301">
        <v>35</v>
      </c>
      <c r="J78" s="302"/>
      <c r="K78" s="301"/>
      <c r="L78" s="302">
        <f t="shared" si="44"/>
        <v>92</v>
      </c>
      <c r="M78" s="304">
        <f t="shared" si="45"/>
        <v>2.847826086956522</v>
      </c>
      <c r="N78" s="300">
        <v>886</v>
      </c>
      <c r="O78" s="301">
        <v>455</v>
      </c>
      <c r="P78" s="302"/>
      <c r="Q78" s="301"/>
      <c r="R78" s="302">
        <f t="shared" si="46"/>
        <v>1341</v>
      </c>
      <c r="S78" s="303">
        <f t="shared" si="47"/>
        <v>0.00019129140528144014</v>
      </c>
      <c r="T78" s="314">
        <v>245</v>
      </c>
      <c r="U78" s="301">
        <v>197</v>
      </c>
      <c r="V78" s="302"/>
      <c r="W78" s="301"/>
      <c r="X78" s="302">
        <f t="shared" si="48"/>
        <v>442</v>
      </c>
      <c r="Y78" s="305">
        <f t="shared" si="49"/>
        <v>2.0339366515837103</v>
      </c>
    </row>
    <row r="79" spans="1:25" ht="19.5" customHeight="1">
      <c r="A79" s="299" t="s">
        <v>191</v>
      </c>
      <c r="B79" s="300">
        <v>147</v>
      </c>
      <c r="C79" s="301">
        <v>205</v>
      </c>
      <c r="D79" s="302">
        <v>0</v>
      </c>
      <c r="E79" s="301">
        <v>0</v>
      </c>
      <c r="F79" s="302">
        <f t="shared" si="42"/>
        <v>352</v>
      </c>
      <c r="G79" s="303">
        <f t="shared" si="43"/>
        <v>0.0003159631400273236</v>
      </c>
      <c r="H79" s="300">
        <v>199</v>
      </c>
      <c r="I79" s="301">
        <v>247</v>
      </c>
      <c r="J79" s="302"/>
      <c r="K79" s="301"/>
      <c r="L79" s="302">
        <f t="shared" si="44"/>
        <v>446</v>
      </c>
      <c r="M79" s="304">
        <f t="shared" si="45"/>
        <v>-0.21076233183856508</v>
      </c>
      <c r="N79" s="300">
        <v>1163</v>
      </c>
      <c r="O79" s="301">
        <v>1542</v>
      </c>
      <c r="P79" s="302"/>
      <c r="Q79" s="301"/>
      <c r="R79" s="302">
        <f t="shared" si="46"/>
        <v>2705</v>
      </c>
      <c r="S79" s="303">
        <f t="shared" si="47"/>
        <v>0.00038586372206286026</v>
      </c>
      <c r="T79" s="314">
        <v>1133</v>
      </c>
      <c r="U79" s="301">
        <v>1385</v>
      </c>
      <c r="V79" s="302"/>
      <c r="W79" s="301"/>
      <c r="X79" s="302">
        <f t="shared" si="48"/>
        <v>2518</v>
      </c>
      <c r="Y79" s="305">
        <f t="shared" si="49"/>
        <v>0.07426528991262904</v>
      </c>
    </row>
    <row r="80" spans="1:25" ht="19.5" customHeight="1" thickBot="1">
      <c r="A80" s="299" t="s">
        <v>174</v>
      </c>
      <c r="B80" s="300">
        <v>23</v>
      </c>
      <c r="C80" s="301">
        <v>17</v>
      </c>
      <c r="D80" s="302">
        <v>45</v>
      </c>
      <c r="E80" s="301">
        <v>31</v>
      </c>
      <c r="F80" s="302">
        <f t="shared" si="42"/>
        <v>116</v>
      </c>
      <c r="G80" s="303">
        <f t="shared" si="43"/>
        <v>0.00010412421659991347</v>
      </c>
      <c r="H80" s="300">
        <v>1350</v>
      </c>
      <c r="I80" s="301">
        <v>2250</v>
      </c>
      <c r="J80" s="302">
        <v>57</v>
      </c>
      <c r="K80" s="301">
        <v>35</v>
      </c>
      <c r="L80" s="302">
        <f t="shared" si="44"/>
        <v>3692</v>
      </c>
      <c r="M80" s="304">
        <f t="shared" si="45"/>
        <v>-0.9685807150595883</v>
      </c>
      <c r="N80" s="300">
        <v>1656</v>
      </c>
      <c r="O80" s="301">
        <v>1533</v>
      </c>
      <c r="P80" s="302">
        <v>204</v>
      </c>
      <c r="Q80" s="301">
        <v>240</v>
      </c>
      <c r="R80" s="302">
        <f t="shared" si="46"/>
        <v>3633</v>
      </c>
      <c r="S80" s="303">
        <f t="shared" si="47"/>
        <v>0.0005182413686707473</v>
      </c>
      <c r="T80" s="314">
        <v>8296</v>
      </c>
      <c r="U80" s="301">
        <v>9074</v>
      </c>
      <c r="V80" s="302">
        <v>261</v>
      </c>
      <c r="W80" s="301">
        <v>213</v>
      </c>
      <c r="X80" s="302">
        <f t="shared" si="48"/>
        <v>17844</v>
      </c>
      <c r="Y80" s="305">
        <f t="shared" si="49"/>
        <v>-0.7964021519838601</v>
      </c>
    </row>
    <row r="81" spans="1:25" s="111" customFormat="1" ht="19.5" customHeight="1" thickBot="1">
      <c r="A81" s="147" t="s">
        <v>51</v>
      </c>
      <c r="B81" s="144">
        <v>2517</v>
      </c>
      <c r="C81" s="143">
        <v>2875</v>
      </c>
      <c r="D81" s="142">
        <v>0</v>
      </c>
      <c r="E81" s="143">
        <v>0</v>
      </c>
      <c r="F81" s="142">
        <f t="shared" si="42"/>
        <v>5392</v>
      </c>
      <c r="G81" s="145">
        <f t="shared" si="43"/>
        <v>0.004839980826782185</v>
      </c>
      <c r="H81" s="144">
        <v>3410</v>
      </c>
      <c r="I81" s="143">
        <v>2727</v>
      </c>
      <c r="J81" s="142">
        <v>0</v>
      </c>
      <c r="K81" s="143">
        <v>0</v>
      </c>
      <c r="L81" s="142">
        <f t="shared" si="44"/>
        <v>6137</v>
      </c>
      <c r="M81" s="146">
        <f t="shared" si="45"/>
        <v>-0.12139481831513765</v>
      </c>
      <c r="N81" s="144">
        <v>18754</v>
      </c>
      <c r="O81" s="143">
        <v>18605</v>
      </c>
      <c r="P81" s="142">
        <v>0</v>
      </c>
      <c r="Q81" s="143">
        <v>0</v>
      </c>
      <c r="R81" s="142">
        <f t="shared" si="46"/>
        <v>37359</v>
      </c>
      <c r="S81" s="145">
        <f t="shared" si="47"/>
        <v>0.005329198814250054</v>
      </c>
      <c r="T81" s="144">
        <v>20777</v>
      </c>
      <c r="U81" s="143">
        <v>16622</v>
      </c>
      <c r="V81" s="142">
        <v>1</v>
      </c>
      <c r="W81" s="143">
        <v>2</v>
      </c>
      <c r="X81" s="142">
        <f t="shared" si="48"/>
        <v>37402</v>
      </c>
      <c r="Y81" s="139">
        <f t="shared" si="49"/>
        <v>-0.0011496711405807325</v>
      </c>
    </row>
    <row r="82" ht="7.5" customHeight="1" thickTop="1">
      <c r="A82" s="79"/>
    </row>
    <row r="83" ht="14.25">
      <c r="A83" s="79" t="s">
        <v>62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82:Y65536 M82:M65536 Y3 M3">
    <cfRule type="cellIs" priority="3" dxfId="99" operator="lessThan" stopIfTrue="1">
      <formula>0</formula>
    </cfRule>
  </conditionalFormatting>
  <conditionalFormatting sqref="Y9:Y81 M9:M81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2"/>
  <sheetViews>
    <sheetView showGridLines="0" zoomScale="85" zoomScaleNormal="85" zoomScalePageLayoutView="0" workbookViewId="0" topLeftCell="A1">
      <selection activeCell="Z9" sqref="Z9"/>
    </sheetView>
  </sheetViews>
  <sheetFormatPr defaultColWidth="8.00390625" defaultRowHeight="15"/>
  <cols>
    <col min="1" max="1" width="18.140625" style="86" customWidth="1"/>
    <col min="2" max="2" width="8.28125" style="86" customWidth="1"/>
    <col min="3" max="3" width="9.7109375" style="86" bestFit="1" customWidth="1"/>
    <col min="4" max="4" width="8.00390625" style="86" bestFit="1" customWidth="1"/>
    <col min="5" max="5" width="9.140625" style="86" customWidth="1"/>
    <col min="6" max="6" width="8.57421875" style="86" bestFit="1" customWidth="1"/>
    <col min="7" max="7" width="9.00390625" style="86" bestFit="1" customWidth="1"/>
    <col min="8" max="8" width="8.28125" style="86" customWidth="1"/>
    <col min="9" max="9" width="9.7109375" style="86" bestFit="1" customWidth="1"/>
    <col min="10" max="10" width="7.8515625" style="86" customWidth="1"/>
    <col min="11" max="11" width="9.00390625" style="86" customWidth="1"/>
    <col min="12" max="12" width="8.421875" style="86" customWidth="1"/>
    <col min="13" max="13" width="8.8515625" style="86" bestFit="1" customWidth="1"/>
    <col min="14" max="14" width="9.28125" style="86" bestFit="1" customWidth="1"/>
    <col min="15" max="15" width="9.421875" style="86" customWidth="1"/>
    <col min="16" max="16" width="8.00390625" style="86" customWidth="1"/>
    <col min="17" max="17" width="9.28125" style="86" customWidth="1"/>
    <col min="18" max="18" width="9.8515625" style="86" bestFit="1" customWidth="1"/>
    <col min="19" max="19" width="9.57421875" style="86" customWidth="1"/>
    <col min="20" max="20" width="10.140625" style="86" customWidth="1"/>
    <col min="21" max="21" width="9.421875" style="86" customWidth="1"/>
    <col min="22" max="22" width="8.57421875" style="86" bestFit="1" customWidth="1"/>
    <col min="23" max="23" width="9.00390625" style="86" customWidth="1"/>
    <col min="24" max="24" width="9.8515625" style="86" bestFit="1" customWidth="1"/>
    <col min="25" max="25" width="8.57421875" style="86" customWidth="1"/>
    <col min="26" max="16384" width="8.00390625" style="86" customWidth="1"/>
  </cols>
  <sheetData>
    <row r="1" spans="24:25" ht="16.5" thickBot="1">
      <c r="X1" s="731" t="s">
        <v>26</v>
      </c>
      <c r="Y1" s="732"/>
    </row>
    <row r="2" ht="5.25" customHeight="1" thickBot="1"/>
    <row r="3" spans="1:25" ht="24.75" customHeight="1" thickTop="1">
      <c r="A3" s="711" t="s">
        <v>65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3"/>
    </row>
    <row r="4" spans="1:25" ht="21" customHeight="1" thickBot="1">
      <c r="A4" s="720" t="s">
        <v>42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2"/>
    </row>
    <row r="5" spans="1:25" s="138" customFormat="1" ht="15.75" customHeight="1" thickBot="1" thickTop="1">
      <c r="A5" s="733" t="s">
        <v>57</v>
      </c>
      <c r="B5" s="704" t="s">
        <v>34</v>
      </c>
      <c r="C5" s="705"/>
      <c r="D5" s="705"/>
      <c r="E5" s="705"/>
      <c r="F5" s="705"/>
      <c r="G5" s="705"/>
      <c r="H5" s="705"/>
      <c r="I5" s="705"/>
      <c r="J5" s="706"/>
      <c r="K5" s="706"/>
      <c r="L5" s="706"/>
      <c r="M5" s="707"/>
      <c r="N5" s="704" t="s">
        <v>33</v>
      </c>
      <c r="O5" s="705"/>
      <c r="P5" s="705"/>
      <c r="Q5" s="705"/>
      <c r="R5" s="705"/>
      <c r="S5" s="705"/>
      <c r="T5" s="705"/>
      <c r="U5" s="705"/>
      <c r="V5" s="705"/>
      <c r="W5" s="705"/>
      <c r="X5" s="705"/>
      <c r="Y5" s="708"/>
    </row>
    <row r="6" spans="1:25" s="99" customFormat="1" ht="26.25" customHeight="1" thickBot="1">
      <c r="A6" s="734"/>
      <c r="B6" s="696" t="s">
        <v>154</v>
      </c>
      <c r="C6" s="697"/>
      <c r="D6" s="697"/>
      <c r="E6" s="697"/>
      <c r="F6" s="697"/>
      <c r="G6" s="701" t="s">
        <v>32</v>
      </c>
      <c r="H6" s="696" t="s">
        <v>155</v>
      </c>
      <c r="I6" s="697"/>
      <c r="J6" s="697"/>
      <c r="K6" s="697"/>
      <c r="L6" s="697"/>
      <c r="M6" s="698" t="s">
        <v>31</v>
      </c>
      <c r="N6" s="696" t="s">
        <v>156</v>
      </c>
      <c r="O6" s="697"/>
      <c r="P6" s="697"/>
      <c r="Q6" s="697"/>
      <c r="R6" s="697"/>
      <c r="S6" s="701" t="s">
        <v>32</v>
      </c>
      <c r="T6" s="696" t="s">
        <v>157</v>
      </c>
      <c r="U6" s="697"/>
      <c r="V6" s="697"/>
      <c r="W6" s="697"/>
      <c r="X6" s="697"/>
      <c r="Y6" s="714" t="s">
        <v>31</v>
      </c>
    </row>
    <row r="7" spans="1:25" s="99" customFormat="1" ht="26.25" customHeight="1">
      <c r="A7" s="735"/>
      <c r="B7" s="665" t="s">
        <v>20</v>
      </c>
      <c r="C7" s="657"/>
      <c r="D7" s="656" t="s">
        <v>19</v>
      </c>
      <c r="E7" s="657"/>
      <c r="F7" s="730" t="s">
        <v>15</v>
      </c>
      <c r="G7" s="702"/>
      <c r="H7" s="665" t="s">
        <v>20</v>
      </c>
      <c r="I7" s="657"/>
      <c r="J7" s="656" t="s">
        <v>19</v>
      </c>
      <c r="K7" s="657"/>
      <c r="L7" s="730" t="s">
        <v>15</v>
      </c>
      <c r="M7" s="699"/>
      <c r="N7" s="665" t="s">
        <v>20</v>
      </c>
      <c r="O7" s="657"/>
      <c r="P7" s="656" t="s">
        <v>19</v>
      </c>
      <c r="Q7" s="657"/>
      <c r="R7" s="730" t="s">
        <v>15</v>
      </c>
      <c r="S7" s="702"/>
      <c r="T7" s="665" t="s">
        <v>20</v>
      </c>
      <c r="U7" s="657"/>
      <c r="V7" s="656" t="s">
        <v>19</v>
      </c>
      <c r="W7" s="657"/>
      <c r="X7" s="730" t="s">
        <v>15</v>
      </c>
      <c r="Y7" s="715"/>
    </row>
    <row r="8" spans="1:25" s="134" customFormat="1" ht="27" thickBot="1">
      <c r="A8" s="736"/>
      <c r="B8" s="137" t="s">
        <v>29</v>
      </c>
      <c r="C8" s="135" t="s">
        <v>28</v>
      </c>
      <c r="D8" s="136" t="s">
        <v>29</v>
      </c>
      <c r="E8" s="135" t="s">
        <v>28</v>
      </c>
      <c r="F8" s="710"/>
      <c r="G8" s="703"/>
      <c r="H8" s="137" t="s">
        <v>29</v>
      </c>
      <c r="I8" s="135" t="s">
        <v>28</v>
      </c>
      <c r="J8" s="136" t="s">
        <v>29</v>
      </c>
      <c r="K8" s="135" t="s">
        <v>28</v>
      </c>
      <c r="L8" s="710"/>
      <c r="M8" s="700"/>
      <c r="N8" s="137" t="s">
        <v>29</v>
      </c>
      <c r="O8" s="135" t="s">
        <v>28</v>
      </c>
      <c r="P8" s="136" t="s">
        <v>29</v>
      </c>
      <c r="Q8" s="135" t="s">
        <v>28</v>
      </c>
      <c r="R8" s="710"/>
      <c r="S8" s="703"/>
      <c r="T8" s="137" t="s">
        <v>29</v>
      </c>
      <c r="U8" s="135" t="s">
        <v>28</v>
      </c>
      <c r="V8" s="136" t="s">
        <v>29</v>
      </c>
      <c r="W8" s="135" t="s">
        <v>28</v>
      </c>
      <c r="X8" s="710"/>
      <c r="Y8" s="716"/>
    </row>
    <row r="9" spans="1:25" s="127" customFormat="1" ht="18" customHeight="1" thickBot="1" thickTop="1">
      <c r="A9" s="181" t="s">
        <v>22</v>
      </c>
      <c r="B9" s="179">
        <f>B10+B20+B34+B44+B54+B59</f>
        <v>21280.061999999998</v>
      </c>
      <c r="C9" s="178">
        <f>C10+C20+C34+C44+C54+C59</f>
        <v>13676.981</v>
      </c>
      <c r="D9" s="177">
        <f>D10+D20+D34+D44+D54+D59</f>
        <v>11004.347000000002</v>
      </c>
      <c r="E9" s="178">
        <f>E10+E20+E34+E44+E54+E59</f>
        <v>5972.047</v>
      </c>
      <c r="F9" s="177">
        <f aca="true" t="shared" si="0" ref="F9:F19">SUM(B9:E9)</f>
        <v>51933.437</v>
      </c>
      <c r="G9" s="180">
        <f aca="true" t="shared" si="1" ref="G9:G19">F9/$F$9</f>
        <v>1</v>
      </c>
      <c r="H9" s="179">
        <f>H10+H20+H34+H44+H54+H59</f>
        <v>25070.021999999997</v>
      </c>
      <c r="I9" s="178">
        <f>I10+I20+I34+I44+I54+I59</f>
        <v>14500.524999999998</v>
      </c>
      <c r="J9" s="177">
        <f>J10+J20+J34+J44+J54+J59</f>
        <v>6296.045</v>
      </c>
      <c r="K9" s="178">
        <f>K10+K20+K34+K44+K54+K59</f>
        <v>3104.829</v>
      </c>
      <c r="L9" s="177">
        <f aca="true" t="shared" si="2" ref="L9:L19">SUM(H9:K9)</f>
        <v>48971.42099999999</v>
      </c>
      <c r="M9" s="255">
        <f aca="true" t="shared" si="3" ref="M9:M22">IF(ISERROR(F9/L9-1),"         /0",(F9/L9-1))</f>
        <v>0.06048458344714991</v>
      </c>
      <c r="N9" s="179">
        <f>N10+N20+N34+N44+N54+N59</f>
        <v>160803.763</v>
      </c>
      <c r="O9" s="178">
        <f>O10+O20+O34+O44+O54+O59</f>
        <v>89552.85900000001</v>
      </c>
      <c r="P9" s="177">
        <f>P10+P20+P34+P44+P54+P59</f>
        <v>90443.79400000001</v>
      </c>
      <c r="Q9" s="178">
        <f>Q10+Q20+Q34+Q44+Q54+Q59</f>
        <v>36688.490999999995</v>
      </c>
      <c r="R9" s="177">
        <f aca="true" t="shared" si="4" ref="R9:R19">SUM(N9:Q9)</f>
        <v>377488.907</v>
      </c>
      <c r="S9" s="180">
        <f aca="true" t="shared" si="5" ref="S9:S19">R9/$R$9</f>
        <v>1</v>
      </c>
      <c r="T9" s="179">
        <f>T10+T20+T34+T44+T54+T59</f>
        <v>183272.35699999996</v>
      </c>
      <c r="U9" s="178">
        <f>U10+U20+U34+U44+U54+U59</f>
        <v>95423.61899999999</v>
      </c>
      <c r="V9" s="177">
        <f>V10+V20+V34+V44+V54+V59</f>
        <v>49504.51397</v>
      </c>
      <c r="W9" s="178">
        <f>W10+W20+W34+W44+W54+W59</f>
        <v>16913.825</v>
      </c>
      <c r="X9" s="177">
        <f aca="true" t="shared" si="6" ref="X9:X19">SUM(T9:W9)</f>
        <v>345114.31497</v>
      </c>
      <c r="Y9" s="176">
        <f>IF(ISERROR(R9/X9-1),"         /0",(R9/X9-1))</f>
        <v>0.09380831401564516</v>
      </c>
    </row>
    <row r="10" spans="1:25" s="119" customFormat="1" ht="19.5" customHeight="1" thickTop="1">
      <c r="A10" s="175" t="s">
        <v>56</v>
      </c>
      <c r="B10" s="172">
        <f>SUM(B11:B19)</f>
        <v>11609.822999999999</v>
      </c>
      <c r="C10" s="171">
        <f>SUM(C11:C19)</f>
        <v>4568.293000000001</v>
      </c>
      <c r="D10" s="170">
        <f>SUM(D11:D19)</f>
        <v>9227.582</v>
      </c>
      <c r="E10" s="171">
        <f>SUM(E11:E19)</f>
        <v>4825.687</v>
      </c>
      <c r="F10" s="170">
        <f t="shared" si="0"/>
        <v>30231.384999999995</v>
      </c>
      <c r="G10" s="173">
        <f t="shared" si="1"/>
        <v>0.5821179329995047</v>
      </c>
      <c r="H10" s="172">
        <f>SUM(H11:H19)</f>
        <v>16053.969999999998</v>
      </c>
      <c r="I10" s="171">
        <f>SUM(I11:I19)</f>
        <v>6061.271999999999</v>
      </c>
      <c r="J10" s="170">
        <f>SUM(J11:J19)</f>
        <v>5057.468</v>
      </c>
      <c r="K10" s="171">
        <f>SUM(K11:K19)</f>
        <v>2217.4240000000004</v>
      </c>
      <c r="L10" s="170">
        <f t="shared" si="2"/>
        <v>29390.134</v>
      </c>
      <c r="M10" s="174">
        <f t="shared" si="3"/>
        <v>0.028623585043878963</v>
      </c>
      <c r="N10" s="172">
        <f>SUM(N11:N19)</f>
        <v>98486.03600000001</v>
      </c>
      <c r="O10" s="171">
        <f>SUM(O11:O19)</f>
        <v>31446.432000000004</v>
      </c>
      <c r="P10" s="170">
        <f>SUM(P11:P19)</f>
        <v>79079.71100000001</v>
      </c>
      <c r="Q10" s="171">
        <f>SUM(Q11:Q19)</f>
        <v>28933.224999999995</v>
      </c>
      <c r="R10" s="170">
        <f t="shared" si="4"/>
        <v>237945.404</v>
      </c>
      <c r="S10" s="173">
        <f t="shared" si="5"/>
        <v>0.6303374737313804</v>
      </c>
      <c r="T10" s="172">
        <f>SUM(T11:T19)</f>
        <v>126947.632</v>
      </c>
      <c r="U10" s="171">
        <f>SUM(U11:U19)</f>
        <v>40999.223000000005</v>
      </c>
      <c r="V10" s="170">
        <f>SUM(V11:V19)</f>
        <v>45326.35297</v>
      </c>
      <c r="W10" s="171">
        <f>SUM(W11:W19)</f>
        <v>14301.974</v>
      </c>
      <c r="X10" s="170">
        <f t="shared" si="6"/>
        <v>227575.18197</v>
      </c>
      <c r="Y10" s="169">
        <f aca="true" t="shared" si="7" ref="Y10:Y19">IF(ISERROR(R10/X10-1),"         /0",IF(R10/X10&gt;5,"  *  ",(R10/X10-1)))</f>
        <v>0.04556833456192533</v>
      </c>
    </row>
    <row r="11" spans="1:25" ht="19.5" customHeight="1">
      <c r="A11" s="292" t="s">
        <v>278</v>
      </c>
      <c r="B11" s="293">
        <v>7533.369</v>
      </c>
      <c r="C11" s="294">
        <v>2970.9760000000006</v>
      </c>
      <c r="D11" s="295">
        <v>6655.963000000001</v>
      </c>
      <c r="E11" s="294">
        <v>3948.411</v>
      </c>
      <c r="F11" s="295">
        <f t="shared" si="0"/>
        <v>21108.719</v>
      </c>
      <c r="G11" s="296">
        <f t="shared" si="1"/>
        <v>0.40645719250200985</v>
      </c>
      <c r="H11" s="293">
        <v>10363.003999999999</v>
      </c>
      <c r="I11" s="294">
        <v>4213.086</v>
      </c>
      <c r="J11" s="295">
        <v>4197.602</v>
      </c>
      <c r="K11" s="294">
        <v>2093.474</v>
      </c>
      <c r="L11" s="295">
        <f t="shared" si="2"/>
        <v>20867.165999999997</v>
      </c>
      <c r="M11" s="297">
        <f t="shared" si="3"/>
        <v>0.011575745359959422</v>
      </c>
      <c r="N11" s="293">
        <v>64531.064000000006</v>
      </c>
      <c r="O11" s="294">
        <v>20155.56</v>
      </c>
      <c r="P11" s="295">
        <v>62271.62200000001</v>
      </c>
      <c r="Q11" s="294">
        <v>24237.259</v>
      </c>
      <c r="R11" s="295">
        <f t="shared" si="4"/>
        <v>171195.505</v>
      </c>
      <c r="S11" s="296">
        <f t="shared" si="5"/>
        <v>0.4535113531163977</v>
      </c>
      <c r="T11" s="293">
        <v>81537.624</v>
      </c>
      <c r="U11" s="294">
        <v>28491.550000000007</v>
      </c>
      <c r="V11" s="295">
        <v>35275.78497</v>
      </c>
      <c r="W11" s="294">
        <v>11184.252999999999</v>
      </c>
      <c r="X11" s="295">
        <f t="shared" si="6"/>
        <v>156489.21197</v>
      </c>
      <c r="Y11" s="298">
        <f t="shared" si="7"/>
        <v>0.09397640159897591</v>
      </c>
    </row>
    <row r="12" spans="1:25" ht="19.5" customHeight="1">
      <c r="A12" s="299" t="s">
        <v>279</v>
      </c>
      <c r="B12" s="300">
        <v>3184.8379999999997</v>
      </c>
      <c r="C12" s="301">
        <v>34.891</v>
      </c>
      <c r="D12" s="302">
        <v>2418</v>
      </c>
      <c r="E12" s="301">
        <v>399.07800000000003</v>
      </c>
      <c r="F12" s="302">
        <f t="shared" si="0"/>
        <v>6036.807</v>
      </c>
      <c r="G12" s="303">
        <f t="shared" si="1"/>
        <v>0.11624123779829938</v>
      </c>
      <c r="H12" s="300">
        <v>4902.3279999999995</v>
      </c>
      <c r="I12" s="301">
        <v>247.18599999999998</v>
      </c>
      <c r="J12" s="302">
        <v>767.633</v>
      </c>
      <c r="K12" s="301">
        <v>65.594</v>
      </c>
      <c r="L12" s="302">
        <f t="shared" si="2"/>
        <v>5982.740999999999</v>
      </c>
      <c r="M12" s="304">
        <f t="shared" si="3"/>
        <v>0.009036994915875729</v>
      </c>
      <c r="N12" s="300">
        <v>28383.339</v>
      </c>
      <c r="O12" s="301">
        <v>1542.0110000000002</v>
      </c>
      <c r="P12" s="302">
        <v>14620.960000000001</v>
      </c>
      <c r="Q12" s="301">
        <v>2011.2250000000001</v>
      </c>
      <c r="R12" s="302">
        <f t="shared" si="4"/>
        <v>46557.534999999996</v>
      </c>
      <c r="S12" s="303">
        <f t="shared" si="5"/>
        <v>0.12333484279049291</v>
      </c>
      <c r="T12" s="300">
        <v>36041.367</v>
      </c>
      <c r="U12" s="301">
        <v>2667.0809999999997</v>
      </c>
      <c r="V12" s="302">
        <v>6942.2080000000005</v>
      </c>
      <c r="W12" s="301">
        <v>486.405</v>
      </c>
      <c r="X12" s="302">
        <f t="shared" si="6"/>
        <v>46137.060999999994</v>
      </c>
      <c r="Y12" s="305">
        <f t="shared" si="7"/>
        <v>0.009113584413190212</v>
      </c>
    </row>
    <row r="13" spans="1:25" ht="19.5" customHeight="1">
      <c r="A13" s="299" t="s">
        <v>283</v>
      </c>
      <c r="B13" s="300">
        <v>427.78</v>
      </c>
      <c r="C13" s="301">
        <v>165.124</v>
      </c>
      <c r="D13" s="302">
        <v>0</v>
      </c>
      <c r="E13" s="301">
        <v>0</v>
      </c>
      <c r="F13" s="302">
        <f t="shared" si="0"/>
        <v>592.904</v>
      </c>
      <c r="G13" s="303">
        <f t="shared" si="1"/>
        <v>0.01141661392447413</v>
      </c>
      <c r="H13" s="300">
        <v>333.923</v>
      </c>
      <c r="I13" s="301">
        <v>152.299</v>
      </c>
      <c r="J13" s="302"/>
      <c r="K13" s="301"/>
      <c r="L13" s="302">
        <f t="shared" si="2"/>
        <v>486.222</v>
      </c>
      <c r="M13" s="304">
        <f>IF(ISERROR(F13/L13-1),"         /0",(F13/L13-1))</f>
        <v>0.21941006371575122</v>
      </c>
      <c r="N13" s="300">
        <v>2292.7029999999995</v>
      </c>
      <c r="O13" s="301">
        <v>1225.834</v>
      </c>
      <c r="P13" s="302">
        <v>0</v>
      </c>
      <c r="Q13" s="301">
        <v>0</v>
      </c>
      <c r="R13" s="302">
        <f t="shared" si="4"/>
        <v>3518.5369999999994</v>
      </c>
      <c r="S13" s="303">
        <f t="shared" si="5"/>
        <v>0.009320901713278687</v>
      </c>
      <c r="T13" s="300">
        <v>1812.1899999999998</v>
      </c>
      <c r="U13" s="301">
        <v>954.329</v>
      </c>
      <c r="V13" s="302">
        <v>0</v>
      </c>
      <c r="W13" s="301">
        <v>0</v>
      </c>
      <c r="X13" s="302">
        <f t="shared" si="6"/>
        <v>2766.519</v>
      </c>
      <c r="Y13" s="305">
        <f t="shared" si="7"/>
        <v>0.2718282433628685</v>
      </c>
    </row>
    <row r="14" spans="1:25" ht="19.5" customHeight="1">
      <c r="A14" s="299" t="s">
        <v>282</v>
      </c>
      <c r="B14" s="300">
        <v>18.175</v>
      </c>
      <c r="C14" s="301">
        <v>438.266</v>
      </c>
      <c r="D14" s="302">
        <v>0</v>
      </c>
      <c r="E14" s="301">
        <v>0</v>
      </c>
      <c r="F14" s="302">
        <f>SUM(B14:E14)</f>
        <v>456.44100000000003</v>
      </c>
      <c r="G14" s="303">
        <f>F14/$F$9</f>
        <v>0.008788961916770501</v>
      </c>
      <c r="H14" s="300">
        <v>15.27</v>
      </c>
      <c r="I14" s="301">
        <v>413.58</v>
      </c>
      <c r="J14" s="302"/>
      <c r="K14" s="301"/>
      <c r="L14" s="302">
        <f>SUM(H14:K14)</f>
        <v>428.84999999999997</v>
      </c>
      <c r="M14" s="304">
        <f>IF(ISERROR(F14/L14-1),"         /0",(F14/L14-1))</f>
        <v>0.0643371808324591</v>
      </c>
      <c r="N14" s="300">
        <v>122.14899999999999</v>
      </c>
      <c r="O14" s="301">
        <v>2509.501</v>
      </c>
      <c r="P14" s="302">
        <v>0</v>
      </c>
      <c r="Q14" s="301">
        <v>0</v>
      </c>
      <c r="R14" s="302">
        <f>SUM(N14:Q14)</f>
        <v>2631.65</v>
      </c>
      <c r="S14" s="303">
        <f>R14/$R$9</f>
        <v>0.006971463137590955</v>
      </c>
      <c r="T14" s="300">
        <v>136.428</v>
      </c>
      <c r="U14" s="301">
        <v>2597.2479999999996</v>
      </c>
      <c r="V14" s="302">
        <v>0</v>
      </c>
      <c r="W14" s="301">
        <v>0</v>
      </c>
      <c r="X14" s="302">
        <f>SUM(T14:W14)</f>
        <v>2733.6759999999995</v>
      </c>
      <c r="Y14" s="305">
        <f>IF(ISERROR(R14/X14-1),"         /0",IF(R14/X14&gt;5,"  *  ",(R14/X14-1)))</f>
        <v>-0.03732190647318823</v>
      </c>
    </row>
    <row r="15" spans="1:25" ht="19.5" customHeight="1">
      <c r="A15" s="299" t="s">
        <v>287</v>
      </c>
      <c r="B15" s="300">
        <v>209.698</v>
      </c>
      <c r="C15" s="301">
        <v>172.673</v>
      </c>
      <c r="D15" s="302">
        <v>0</v>
      </c>
      <c r="E15" s="301">
        <v>0</v>
      </c>
      <c r="F15" s="302">
        <f>SUM(B15:E15)</f>
        <v>382.371</v>
      </c>
      <c r="G15" s="303">
        <f>F15/$F$9</f>
        <v>0.007362713159154092</v>
      </c>
      <c r="H15" s="300">
        <v>136.398</v>
      </c>
      <c r="I15" s="301">
        <v>98.601</v>
      </c>
      <c r="J15" s="302"/>
      <c r="K15" s="301"/>
      <c r="L15" s="302">
        <f>SUM(H15:K15)</f>
        <v>234.999</v>
      </c>
      <c r="M15" s="304">
        <f>IF(ISERROR(F15/L15-1),"         /0",(F15/L15-1))</f>
        <v>0.6271175622023923</v>
      </c>
      <c r="N15" s="300">
        <v>1480.377</v>
      </c>
      <c r="O15" s="301">
        <v>932.092</v>
      </c>
      <c r="P15" s="302">
        <v>94.301</v>
      </c>
      <c r="Q15" s="301">
        <v>24.586</v>
      </c>
      <c r="R15" s="302">
        <f>SUM(N15:Q15)</f>
        <v>2531.3559999999998</v>
      </c>
      <c r="S15" s="303">
        <f>R15/$R$9</f>
        <v>0.0067057758600572595</v>
      </c>
      <c r="T15" s="300">
        <v>993.8349999999999</v>
      </c>
      <c r="U15" s="301">
        <v>868.5070000000001</v>
      </c>
      <c r="V15" s="302"/>
      <c r="W15" s="301">
        <v>0</v>
      </c>
      <c r="X15" s="302">
        <f>SUM(T15:W15)</f>
        <v>1862.342</v>
      </c>
      <c r="Y15" s="305">
        <f>IF(ISERROR(R15/X15-1),"         /0",IF(R15/X15&gt;5,"  *  ",(R15/X15-1)))</f>
        <v>0.3592326221499593</v>
      </c>
    </row>
    <row r="16" spans="1:25" ht="19.5" customHeight="1">
      <c r="A16" s="299" t="s">
        <v>285</v>
      </c>
      <c r="B16" s="300">
        <v>35.3</v>
      </c>
      <c r="C16" s="301">
        <v>292.274</v>
      </c>
      <c r="D16" s="302">
        <v>0</v>
      </c>
      <c r="E16" s="301">
        <v>0</v>
      </c>
      <c r="F16" s="302">
        <f>SUM(B16:E16)</f>
        <v>327.574</v>
      </c>
      <c r="G16" s="303">
        <f>F16/$F$9</f>
        <v>0.006307574058693631</v>
      </c>
      <c r="H16" s="300">
        <v>38.188</v>
      </c>
      <c r="I16" s="301">
        <v>281.284</v>
      </c>
      <c r="J16" s="302"/>
      <c r="K16" s="301"/>
      <c r="L16" s="302">
        <f>SUM(H16:K16)</f>
        <v>319.472</v>
      </c>
      <c r="M16" s="304">
        <f>IF(ISERROR(F16/L16-1),"         /0",(F16/L16-1))</f>
        <v>0.02536059498171994</v>
      </c>
      <c r="N16" s="300">
        <v>201.69</v>
      </c>
      <c r="O16" s="301">
        <v>1985.688</v>
      </c>
      <c r="P16" s="302">
        <v>0</v>
      </c>
      <c r="Q16" s="301">
        <v>0</v>
      </c>
      <c r="R16" s="302">
        <f>SUM(N16:Q16)</f>
        <v>2187.378</v>
      </c>
      <c r="S16" s="303">
        <f>R16/$R$9</f>
        <v>0.005794549083266174</v>
      </c>
      <c r="T16" s="300">
        <v>195.31</v>
      </c>
      <c r="U16" s="301">
        <v>1582.8399999999997</v>
      </c>
      <c r="V16" s="302">
        <v>0</v>
      </c>
      <c r="W16" s="301">
        <v>0</v>
      </c>
      <c r="X16" s="302">
        <f>SUM(T16:W16)</f>
        <v>1778.1499999999996</v>
      </c>
      <c r="Y16" s="305">
        <f>IF(ISERROR(R16/X16-1),"         /0",IF(R16/X16&gt;5,"  *  ",(R16/X16-1)))</f>
        <v>0.23014256390068355</v>
      </c>
    </row>
    <row r="17" spans="1:25" ht="19.5" customHeight="1">
      <c r="A17" s="299" t="s">
        <v>293</v>
      </c>
      <c r="B17" s="300">
        <v>57.08</v>
      </c>
      <c r="C17" s="301">
        <v>2.748</v>
      </c>
      <c r="D17" s="302">
        <v>0</v>
      </c>
      <c r="E17" s="301">
        <v>256.053</v>
      </c>
      <c r="F17" s="302">
        <f t="shared" si="0"/>
        <v>315.881</v>
      </c>
      <c r="G17" s="303">
        <f t="shared" si="1"/>
        <v>0.006082420464488033</v>
      </c>
      <c r="H17" s="300">
        <v>54.534</v>
      </c>
      <c r="I17" s="301">
        <v>5.722</v>
      </c>
      <c r="J17" s="302"/>
      <c r="K17" s="301"/>
      <c r="L17" s="302">
        <f t="shared" si="2"/>
        <v>60.256</v>
      </c>
      <c r="M17" s="304">
        <f t="shared" si="3"/>
        <v>4.242316117896973</v>
      </c>
      <c r="N17" s="300">
        <v>377.53799999999995</v>
      </c>
      <c r="O17" s="301">
        <v>24.856</v>
      </c>
      <c r="P17" s="302"/>
      <c r="Q17" s="301">
        <v>1380.3229999999999</v>
      </c>
      <c r="R17" s="302">
        <f t="shared" si="4"/>
        <v>1782.7169999999999</v>
      </c>
      <c r="S17" s="303">
        <f t="shared" si="5"/>
        <v>0.004722567913763887</v>
      </c>
      <c r="T17" s="300">
        <v>336.923</v>
      </c>
      <c r="U17" s="301">
        <v>25.116</v>
      </c>
      <c r="V17" s="302"/>
      <c r="W17" s="301"/>
      <c r="X17" s="302">
        <f t="shared" si="6"/>
        <v>362.039</v>
      </c>
      <c r="Y17" s="305">
        <f t="shared" si="7"/>
        <v>3.924102099497568</v>
      </c>
    </row>
    <row r="18" spans="1:25" ht="19.5" customHeight="1">
      <c r="A18" s="299" t="s">
        <v>289</v>
      </c>
      <c r="B18" s="300">
        <v>43.715</v>
      </c>
      <c r="C18" s="301">
        <v>99.697</v>
      </c>
      <c r="D18" s="302">
        <v>0</v>
      </c>
      <c r="E18" s="301">
        <v>0</v>
      </c>
      <c r="F18" s="302">
        <f t="shared" si="0"/>
        <v>143.412</v>
      </c>
      <c r="G18" s="303">
        <f t="shared" si="1"/>
        <v>0.002761457902352968</v>
      </c>
      <c r="H18" s="300">
        <v>136.81099999999998</v>
      </c>
      <c r="I18" s="301">
        <v>146.587</v>
      </c>
      <c r="J18" s="302"/>
      <c r="K18" s="301"/>
      <c r="L18" s="302">
        <f t="shared" si="2"/>
        <v>283.39799999999997</v>
      </c>
      <c r="M18" s="304">
        <f t="shared" si="3"/>
        <v>-0.49395549721592946</v>
      </c>
      <c r="N18" s="300">
        <v>254.12599999999998</v>
      </c>
      <c r="O18" s="301">
        <v>601.812</v>
      </c>
      <c r="P18" s="302"/>
      <c r="Q18" s="301"/>
      <c r="R18" s="302">
        <f t="shared" si="4"/>
        <v>855.938</v>
      </c>
      <c r="S18" s="303">
        <f t="shared" si="5"/>
        <v>0.0022674520605184298</v>
      </c>
      <c r="T18" s="300">
        <v>824.5349999999999</v>
      </c>
      <c r="U18" s="301">
        <v>693.9950000000001</v>
      </c>
      <c r="V18" s="302"/>
      <c r="W18" s="301"/>
      <c r="X18" s="302">
        <f t="shared" si="6"/>
        <v>1518.53</v>
      </c>
      <c r="Y18" s="305">
        <f t="shared" si="7"/>
        <v>-0.4363377740314647</v>
      </c>
    </row>
    <row r="19" spans="1:25" ht="19.5" customHeight="1" thickBot="1">
      <c r="A19" s="299" t="s">
        <v>277</v>
      </c>
      <c r="B19" s="300">
        <v>99.868</v>
      </c>
      <c r="C19" s="301">
        <v>391.64400000000006</v>
      </c>
      <c r="D19" s="302">
        <v>153.619</v>
      </c>
      <c r="E19" s="301">
        <v>222.14499999999998</v>
      </c>
      <c r="F19" s="302">
        <f t="shared" si="0"/>
        <v>867.2760000000001</v>
      </c>
      <c r="G19" s="303">
        <f t="shared" si="1"/>
        <v>0.01669976127326216</v>
      </c>
      <c r="H19" s="300">
        <v>73.51400000000001</v>
      </c>
      <c r="I19" s="301">
        <v>502.927</v>
      </c>
      <c r="J19" s="302">
        <v>92.233</v>
      </c>
      <c r="K19" s="301">
        <v>58.356</v>
      </c>
      <c r="L19" s="302">
        <f t="shared" si="2"/>
        <v>727.03</v>
      </c>
      <c r="M19" s="304">
        <f t="shared" si="3"/>
        <v>0.19290263125318097</v>
      </c>
      <c r="N19" s="300">
        <v>843.0500000000002</v>
      </c>
      <c r="O19" s="301">
        <v>2469.078</v>
      </c>
      <c r="P19" s="302">
        <v>2092.828</v>
      </c>
      <c r="Q19" s="301">
        <v>1279.832</v>
      </c>
      <c r="R19" s="302">
        <f t="shared" si="4"/>
        <v>6684.7880000000005</v>
      </c>
      <c r="S19" s="303">
        <f t="shared" si="5"/>
        <v>0.017708568056014427</v>
      </c>
      <c r="T19" s="300">
        <v>5069.420000000001</v>
      </c>
      <c r="U19" s="301">
        <v>3118.5570000000007</v>
      </c>
      <c r="V19" s="302">
        <v>3108.3600000000006</v>
      </c>
      <c r="W19" s="301">
        <v>2631.3160000000007</v>
      </c>
      <c r="X19" s="302">
        <f t="shared" si="6"/>
        <v>13927.653000000004</v>
      </c>
      <c r="Y19" s="305">
        <f t="shared" si="7"/>
        <v>-0.5200348544008098</v>
      </c>
    </row>
    <row r="20" spans="1:25" s="119" customFormat="1" ht="19.5" customHeight="1">
      <c r="A20" s="126" t="s">
        <v>55</v>
      </c>
      <c r="B20" s="123">
        <f>SUM(B21:B33)</f>
        <v>4239.067</v>
      </c>
      <c r="C20" s="122">
        <f>SUM(C21:C33)</f>
        <v>4379.974</v>
      </c>
      <c r="D20" s="121">
        <f>SUM(D21:D33)</f>
        <v>694.5169999999999</v>
      </c>
      <c r="E20" s="122">
        <f>SUM(E21:E33)</f>
        <v>204.59699999999998</v>
      </c>
      <c r="F20" s="121">
        <f aca="true" t="shared" si="8" ref="F20:F59">SUM(B20:E20)</f>
        <v>9518.155</v>
      </c>
      <c r="G20" s="124">
        <f aca="true" t="shared" si="9" ref="G20:G59">F20/$F$9</f>
        <v>0.18327604622047258</v>
      </c>
      <c r="H20" s="123">
        <f>SUM(H21:H33)</f>
        <v>4604.9220000000005</v>
      </c>
      <c r="I20" s="122">
        <f>SUM(I21:I33)</f>
        <v>4365.197999999999</v>
      </c>
      <c r="J20" s="121">
        <f>SUM(J21:J33)</f>
        <v>147.51000000000002</v>
      </c>
      <c r="K20" s="122">
        <f>SUM(K21:K33)</f>
        <v>98.624</v>
      </c>
      <c r="L20" s="121">
        <f aca="true" t="shared" si="10" ref="L20:L54">SUM(H20:K20)</f>
        <v>9216.253999999999</v>
      </c>
      <c r="M20" s="125">
        <f t="shared" si="3"/>
        <v>0.03275745221431636</v>
      </c>
      <c r="N20" s="123">
        <f>SUM(N21:N33)</f>
        <v>25485.574</v>
      </c>
      <c r="O20" s="122">
        <f>SUM(O21:O33)</f>
        <v>28050.201</v>
      </c>
      <c r="P20" s="121">
        <f>SUM(P21:P33)</f>
        <v>3825.0259999999994</v>
      </c>
      <c r="Q20" s="122">
        <f>SUM(Q21:Q33)</f>
        <v>1935.0259999999998</v>
      </c>
      <c r="R20" s="121">
        <f aca="true" t="shared" si="11" ref="R20:R59">SUM(N20:Q20)</f>
        <v>59295.827</v>
      </c>
      <c r="S20" s="124">
        <f aca="true" t="shared" si="12" ref="S20:S59">R20/$R$9</f>
        <v>0.15707965426385362</v>
      </c>
      <c r="T20" s="123">
        <f>SUM(T21:T33)</f>
        <v>26233.38</v>
      </c>
      <c r="U20" s="122">
        <f>SUM(U21:U33)</f>
        <v>29530.220999999998</v>
      </c>
      <c r="V20" s="121">
        <f>SUM(V21:V33)</f>
        <v>1359.44</v>
      </c>
      <c r="W20" s="122">
        <f>SUM(W21:W33)</f>
        <v>764.528</v>
      </c>
      <c r="X20" s="121">
        <f aca="true" t="shared" si="13" ref="X20:X59">SUM(T20:W20)</f>
        <v>57887.568999999996</v>
      </c>
      <c r="Y20" s="120">
        <f aca="true" t="shared" si="14" ref="Y20:Y59">IF(ISERROR(R20/X20-1),"         /0",IF(R20/X20&gt;5,"  *  ",(R20/X20-1)))</f>
        <v>0.024327468303255273</v>
      </c>
    </row>
    <row r="21" spans="1:25" ht="19.5" customHeight="1">
      <c r="A21" s="292" t="s">
        <v>301</v>
      </c>
      <c r="B21" s="293">
        <v>606.382</v>
      </c>
      <c r="C21" s="294">
        <v>910.5150000000001</v>
      </c>
      <c r="D21" s="295">
        <v>263.408</v>
      </c>
      <c r="E21" s="294">
        <v>0</v>
      </c>
      <c r="F21" s="295">
        <f t="shared" si="8"/>
        <v>1780.3049999999998</v>
      </c>
      <c r="G21" s="296">
        <f t="shared" si="9"/>
        <v>0.03428051565314269</v>
      </c>
      <c r="H21" s="293">
        <v>697.14</v>
      </c>
      <c r="I21" s="294">
        <v>682.351</v>
      </c>
      <c r="J21" s="295"/>
      <c r="K21" s="294"/>
      <c r="L21" s="295">
        <f t="shared" si="10"/>
        <v>1379.491</v>
      </c>
      <c r="M21" s="297">
        <f t="shared" si="3"/>
        <v>0.2905520949393652</v>
      </c>
      <c r="N21" s="293">
        <v>3849.375</v>
      </c>
      <c r="O21" s="294">
        <v>3835.6210000000005</v>
      </c>
      <c r="P21" s="295">
        <v>1890.101</v>
      </c>
      <c r="Q21" s="294">
        <v>176.17399999999998</v>
      </c>
      <c r="R21" s="295">
        <f t="shared" si="11"/>
        <v>9751.271</v>
      </c>
      <c r="S21" s="296">
        <f t="shared" si="12"/>
        <v>0.02583194053964611</v>
      </c>
      <c r="T21" s="313">
        <v>4305.004</v>
      </c>
      <c r="U21" s="294">
        <v>3636.7989999999995</v>
      </c>
      <c r="V21" s="295">
        <v>5.878</v>
      </c>
      <c r="W21" s="294">
        <v>120.168</v>
      </c>
      <c r="X21" s="295">
        <f t="shared" si="13"/>
        <v>8067.848999999999</v>
      </c>
      <c r="Y21" s="298">
        <f t="shared" si="14"/>
        <v>0.20865809461728912</v>
      </c>
    </row>
    <row r="22" spans="1:25" ht="19.5" customHeight="1">
      <c r="A22" s="299" t="s">
        <v>302</v>
      </c>
      <c r="B22" s="300">
        <v>615.8530000000001</v>
      </c>
      <c r="C22" s="301">
        <v>1010.1740000000001</v>
      </c>
      <c r="D22" s="302">
        <v>146.65099999999998</v>
      </c>
      <c r="E22" s="301">
        <v>0.559</v>
      </c>
      <c r="F22" s="302">
        <f t="shared" si="8"/>
        <v>1773.237</v>
      </c>
      <c r="G22" s="303">
        <f t="shared" si="9"/>
        <v>0.034144418363837546</v>
      </c>
      <c r="H22" s="300">
        <v>1048.077</v>
      </c>
      <c r="I22" s="301">
        <v>1030.896</v>
      </c>
      <c r="J22" s="302"/>
      <c r="K22" s="301"/>
      <c r="L22" s="302">
        <f t="shared" si="10"/>
        <v>2078.973</v>
      </c>
      <c r="M22" s="304">
        <f t="shared" si="3"/>
        <v>-0.14706107294322723</v>
      </c>
      <c r="N22" s="300">
        <v>3317.5499999999997</v>
      </c>
      <c r="O22" s="301">
        <v>7027.376</v>
      </c>
      <c r="P22" s="302">
        <v>632.4300000000001</v>
      </c>
      <c r="Q22" s="301">
        <v>104.075</v>
      </c>
      <c r="R22" s="302">
        <f t="shared" si="11"/>
        <v>11081.431</v>
      </c>
      <c r="S22" s="303">
        <f t="shared" si="12"/>
        <v>0.02935564673427609</v>
      </c>
      <c r="T22" s="314">
        <v>3899.633</v>
      </c>
      <c r="U22" s="301">
        <v>6754.361999999999</v>
      </c>
      <c r="V22" s="302">
        <v>107.79599999999999</v>
      </c>
      <c r="W22" s="301">
        <v>51.963</v>
      </c>
      <c r="X22" s="302">
        <f t="shared" si="13"/>
        <v>10813.753999999999</v>
      </c>
      <c r="Y22" s="305">
        <f t="shared" si="14"/>
        <v>0.024753383515105032</v>
      </c>
    </row>
    <row r="23" spans="1:25" ht="19.5" customHeight="1">
      <c r="A23" s="299" t="s">
        <v>303</v>
      </c>
      <c r="B23" s="300">
        <v>652.143</v>
      </c>
      <c r="C23" s="301">
        <v>476.935</v>
      </c>
      <c r="D23" s="302">
        <v>271.562</v>
      </c>
      <c r="E23" s="301">
        <v>0.001</v>
      </c>
      <c r="F23" s="302">
        <f t="shared" si="8"/>
        <v>1400.6409999999998</v>
      </c>
      <c r="G23" s="303">
        <f t="shared" si="9"/>
        <v>0.026969926908554116</v>
      </c>
      <c r="H23" s="300">
        <v>875.1370000000001</v>
      </c>
      <c r="I23" s="301">
        <v>677.401</v>
      </c>
      <c r="J23" s="302">
        <v>147.11</v>
      </c>
      <c r="K23" s="301">
        <v>1.643</v>
      </c>
      <c r="L23" s="302">
        <f t="shared" si="10"/>
        <v>1701.2910000000002</v>
      </c>
      <c r="M23" s="304" t="s">
        <v>45</v>
      </c>
      <c r="N23" s="300">
        <v>4609.319</v>
      </c>
      <c r="O23" s="301">
        <v>3660.4500000000003</v>
      </c>
      <c r="P23" s="302">
        <v>1067.084</v>
      </c>
      <c r="Q23" s="301">
        <v>396.484</v>
      </c>
      <c r="R23" s="302">
        <f t="shared" si="11"/>
        <v>9733.337000000001</v>
      </c>
      <c r="S23" s="303">
        <f t="shared" si="12"/>
        <v>0.025784431858814863</v>
      </c>
      <c r="T23" s="314">
        <v>5111.739</v>
      </c>
      <c r="U23" s="301">
        <v>6865.122999999999</v>
      </c>
      <c r="V23" s="302">
        <v>930.7040000000001</v>
      </c>
      <c r="W23" s="301">
        <v>52.791000000000004</v>
      </c>
      <c r="X23" s="302">
        <f t="shared" si="13"/>
        <v>12960.356999999996</v>
      </c>
      <c r="Y23" s="305">
        <f t="shared" si="14"/>
        <v>-0.24899159799378956</v>
      </c>
    </row>
    <row r="24" spans="1:25" ht="19.5" customHeight="1">
      <c r="A24" s="299" t="s">
        <v>305</v>
      </c>
      <c r="B24" s="300">
        <v>630.667</v>
      </c>
      <c r="C24" s="301">
        <v>384.419</v>
      </c>
      <c r="D24" s="302">
        <v>0</v>
      </c>
      <c r="E24" s="301">
        <v>10.867</v>
      </c>
      <c r="F24" s="302">
        <f t="shared" si="8"/>
        <v>1025.953</v>
      </c>
      <c r="G24" s="303">
        <f t="shared" si="9"/>
        <v>0.01975515312032978</v>
      </c>
      <c r="H24" s="300">
        <v>445.211</v>
      </c>
      <c r="I24" s="301">
        <v>350.082</v>
      </c>
      <c r="J24" s="302"/>
      <c r="K24" s="301">
        <v>34.602</v>
      </c>
      <c r="L24" s="302">
        <f t="shared" si="10"/>
        <v>829.895</v>
      </c>
      <c r="M24" s="304">
        <f aca="true" t="shared" si="15" ref="M24:M41">IF(ISERROR(F24/L24-1),"         /0",(F24/L24-1))</f>
        <v>0.23624434416402074</v>
      </c>
      <c r="N24" s="300">
        <v>3751.044000000001</v>
      </c>
      <c r="O24" s="301">
        <v>2522.6019999999994</v>
      </c>
      <c r="P24" s="302"/>
      <c r="Q24" s="301">
        <v>77.902</v>
      </c>
      <c r="R24" s="302">
        <f t="shared" si="11"/>
        <v>6351.548000000001</v>
      </c>
      <c r="S24" s="303">
        <f t="shared" si="12"/>
        <v>0.016825787148230027</v>
      </c>
      <c r="T24" s="314">
        <v>3428.601</v>
      </c>
      <c r="U24" s="301">
        <v>2753.7960000000003</v>
      </c>
      <c r="V24" s="302">
        <v>6.735</v>
      </c>
      <c r="W24" s="301">
        <v>201.09099999999998</v>
      </c>
      <c r="X24" s="302">
        <f t="shared" si="13"/>
        <v>6390.223000000001</v>
      </c>
      <c r="Y24" s="305">
        <f t="shared" si="14"/>
        <v>-0.0060522144532358935</v>
      </c>
    </row>
    <row r="25" spans="1:25" ht="19.5" customHeight="1">
      <c r="A25" s="299" t="s">
        <v>304</v>
      </c>
      <c r="B25" s="300">
        <v>360.728</v>
      </c>
      <c r="C25" s="301">
        <v>360.418</v>
      </c>
      <c r="D25" s="302">
        <v>0</v>
      </c>
      <c r="E25" s="301">
        <v>0</v>
      </c>
      <c r="F25" s="302">
        <f t="shared" si="8"/>
        <v>721.146</v>
      </c>
      <c r="G25" s="303">
        <f t="shared" si="9"/>
        <v>0.013885967146753641</v>
      </c>
      <c r="H25" s="300">
        <v>318.296</v>
      </c>
      <c r="I25" s="301">
        <v>249.097</v>
      </c>
      <c r="J25" s="302"/>
      <c r="K25" s="301">
        <v>10.196</v>
      </c>
      <c r="L25" s="302">
        <f t="shared" si="10"/>
        <v>577.589</v>
      </c>
      <c r="M25" s="304">
        <f t="shared" si="15"/>
        <v>0.24854524584090054</v>
      </c>
      <c r="N25" s="300">
        <v>2097.956</v>
      </c>
      <c r="O25" s="301">
        <v>2265.9750000000004</v>
      </c>
      <c r="P25" s="302">
        <v>0</v>
      </c>
      <c r="Q25" s="301">
        <v>80.82900000000001</v>
      </c>
      <c r="R25" s="302">
        <f t="shared" si="11"/>
        <v>4444.76</v>
      </c>
      <c r="S25" s="303">
        <f t="shared" si="12"/>
        <v>0.011774544675560493</v>
      </c>
      <c r="T25" s="314">
        <v>1460.221</v>
      </c>
      <c r="U25" s="301">
        <v>1265.273</v>
      </c>
      <c r="V25" s="302">
        <v>0</v>
      </c>
      <c r="W25" s="301">
        <v>10.196</v>
      </c>
      <c r="X25" s="302">
        <f t="shared" si="13"/>
        <v>2735.6899999999996</v>
      </c>
      <c r="Y25" s="305">
        <f t="shared" si="14"/>
        <v>0.6247308722845062</v>
      </c>
    </row>
    <row r="26" spans="1:25" ht="19.5" customHeight="1">
      <c r="A26" s="299" t="s">
        <v>391</v>
      </c>
      <c r="B26" s="300">
        <v>0</v>
      </c>
      <c r="C26" s="301">
        <v>506.47900000000004</v>
      </c>
      <c r="D26" s="302">
        <v>0</v>
      </c>
      <c r="E26" s="301">
        <v>0</v>
      </c>
      <c r="F26" s="302">
        <f>SUM(B26:E26)</f>
        <v>506.47900000000004</v>
      </c>
      <c r="G26" s="303">
        <f>F26/$F$9</f>
        <v>0.009752464486415565</v>
      </c>
      <c r="H26" s="300"/>
      <c r="I26" s="301">
        <v>649.66</v>
      </c>
      <c r="J26" s="302"/>
      <c r="K26" s="301"/>
      <c r="L26" s="302">
        <f>SUM(H26:K26)</f>
        <v>649.66</v>
      </c>
      <c r="M26" s="304">
        <f>IF(ISERROR(F26/L26-1),"         /0",(F26/L26-1))</f>
        <v>-0.22039374442015813</v>
      </c>
      <c r="N26" s="300">
        <v>42.846</v>
      </c>
      <c r="O26" s="301">
        <v>3796.0649999999996</v>
      </c>
      <c r="P26" s="302">
        <v>30.041</v>
      </c>
      <c r="Q26" s="301">
        <v>112.17599999999999</v>
      </c>
      <c r="R26" s="302">
        <f>SUM(N26:Q26)</f>
        <v>3981.1279999999997</v>
      </c>
      <c r="S26" s="303">
        <f>R26/$R$9</f>
        <v>0.010546344345954514</v>
      </c>
      <c r="T26" s="314">
        <v>42.185</v>
      </c>
      <c r="U26" s="301">
        <v>3403.571</v>
      </c>
      <c r="V26" s="302"/>
      <c r="W26" s="301">
        <v>44.635000000000005</v>
      </c>
      <c r="X26" s="302">
        <f>SUM(T26:W26)</f>
        <v>3490.391</v>
      </c>
      <c r="Y26" s="305">
        <f>IF(ISERROR(R26/X26-1),"         /0",IF(R26/X26&gt;5,"  *  ",(R26/X26-1)))</f>
        <v>0.14059656926688135</v>
      </c>
    </row>
    <row r="27" spans="1:25" ht="19.5" customHeight="1">
      <c r="A27" s="299" t="s">
        <v>311</v>
      </c>
      <c r="B27" s="300">
        <v>151.107</v>
      </c>
      <c r="C27" s="301">
        <v>172.508</v>
      </c>
      <c r="D27" s="302">
        <v>0</v>
      </c>
      <c r="E27" s="301">
        <v>2.214</v>
      </c>
      <c r="F27" s="302">
        <f t="shared" si="8"/>
        <v>325.829</v>
      </c>
      <c r="G27" s="303">
        <f t="shared" si="9"/>
        <v>0.00627397335554741</v>
      </c>
      <c r="H27" s="300">
        <v>233.696</v>
      </c>
      <c r="I27" s="301">
        <v>41.897000000000006</v>
      </c>
      <c r="J27" s="302"/>
      <c r="K27" s="301">
        <v>0</v>
      </c>
      <c r="L27" s="302">
        <f t="shared" si="10"/>
        <v>275.593</v>
      </c>
      <c r="M27" s="304">
        <f t="shared" si="15"/>
        <v>0.1822832945684396</v>
      </c>
      <c r="N27" s="300">
        <v>1201.774</v>
      </c>
      <c r="O27" s="301">
        <v>530.3530000000001</v>
      </c>
      <c r="P27" s="302">
        <v>0</v>
      </c>
      <c r="Q27" s="301">
        <v>94.469</v>
      </c>
      <c r="R27" s="302">
        <f t="shared" si="11"/>
        <v>1826.596</v>
      </c>
      <c r="S27" s="303">
        <f t="shared" si="12"/>
        <v>0.004838807091091553</v>
      </c>
      <c r="T27" s="314">
        <v>1405.1610000000003</v>
      </c>
      <c r="U27" s="301">
        <v>412.02500000000003</v>
      </c>
      <c r="V27" s="302">
        <v>0</v>
      </c>
      <c r="W27" s="301">
        <v>8.286</v>
      </c>
      <c r="X27" s="302">
        <f t="shared" si="13"/>
        <v>1825.4720000000004</v>
      </c>
      <c r="Y27" s="305">
        <f t="shared" si="14"/>
        <v>0.000615731164323341</v>
      </c>
    </row>
    <row r="28" spans="1:25" ht="19.5" customHeight="1">
      <c r="A28" s="299" t="s">
        <v>315</v>
      </c>
      <c r="B28" s="300">
        <v>203.63600000000002</v>
      </c>
      <c r="C28" s="301">
        <v>110.673</v>
      </c>
      <c r="D28" s="302">
        <v>0</v>
      </c>
      <c r="E28" s="301">
        <v>0</v>
      </c>
      <c r="F28" s="302">
        <f>SUM(B28:E28)</f>
        <v>314.309</v>
      </c>
      <c r="G28" s="303">
        <f>F28/$F$9</f>
        <v>0.006052150948530521</v>
      </c>
      <c r="H28" s="300">
        <v>24.271</v>
      </c>
      <c r="I28" s="301">
        <v>140.308</v>
      </c>
      <c r="J28" s="302"/>
      <c r="K28" s="301"/>
      <c r="L28" s="302">
        <f>SUM(H28:K28)</f>
        <v>164.579</v>
      </c>
      <c r="M28" s="304">
        <f>IF(ISERROR(F28/L28-1),"         /0",(F28/L28-1))</f>
        <v>0.9097758523262385</v>
      </c>
      <c r="N28" s="300">
        <v>1179.4270000000001</v>
      </c>
      <c r="O28" s="301">
        <v>766.448</v>
      </c>
      <c r="P28" s="302">
        <v>36.24</v>
      </c>
      <c r="Q28" s="301">
        <v>48.341</v>
      </c>
      <c r="R28" s="302">
        <f>SUM(N28:Q28)</f>
        <v>2030.456</v>
      </c>
      <c r="S28" s="303">
        <f>R28/$R$9</f>
        <v>0.005378849450534979</v>
      </c>
      <c r="T28" s="314">
        <v>376.391</v>
      </c>
      <c r="U28" s="301">
        <v>883.553</v>
      </c>
      <c r="V28" s="302"/>
      <c r="W28" s="301"/>
      <c r="X28" s="302">
        <f>SUM(T28:W28)</f>
        <v>1259.944</v>
      </c>
      <c r="Y28" s="305">
        <f>IF(ISERROR(R28/X28-1),"         /0",IF(R28/X28&gt;5,"  *  ",(R28/X28-1)))</f>
        <v>0.6115446400792417</v>
      </c>
    </row>
    <row r="29" spans="1:25" ht="19.5" customHeight="1">
      <c r="A29" s="299" t="s">
        <v>392</v>
      </c>
      <c r="B29" s="300">
        <v>0.423</v>
      </c>
      <c r="C29" s="301">
        <v>184.574</v>
      </c>
      <c r="D29" s="302">
        <v>0</v>
      </c>
      <c r="E29" s="301">
        <v>0</v>
      </c>
      <c r="F29" s="302">
        <f t="shared" si="8"/>
        <v>184.997</v>
      </c>
      <c r="G29" s="303">
        <f t="shared" si="9"/>
        <v>0.003562194429765933</v>
      </c>
      <c r="H29" s="300">
        <v>9.888</v>
      </c>
      <c r="I29" s="301">
        <v>201.733</v>
      </c>
      <c r="J29" s="302">
        <v>0</v>
      </c>
      <c r="K29" s="301">
        <v>0</v>
      </c>
      <c r="L29" s="302">
        <f t="shared" si="10"/>
        <v>211.621</v>
      </c>
      <c r="M29" s="304">
        <f t="shared" si="15"/>
        <v>-0.1258098203864455</v>
      </c>
      <c r="N29" s="300">
        <v>57.027</v>
      </c>
      <c r="O29" s="301">
        <v>1233.895</v>
      </c>
      <c r="P29" s="302">
        <v>0.814</v>
      </c>
      <c r="Q29" s="301">
        <v>0</v>
      </c>
      <c r="R29" s="302">
        <f t="shared" si="11"/>
        <v>1291.736</v>
      </c>
      <c r="S29" s="303">
        <f t="shared" si="12"/>
        <v>0.003421917773069819</v>
      </c>
      <c r="T29" s="314">
        <v>107.10300000000001</v>
      </c>
      <c r="U29" s="301">
        <v>812.9860000000001</v>
      </c>
      <c r="V29" s="302">
        <v>0</v>
      </c>
      <c r="W29" s="301">
        <v>0</v>
      </c>
      <c r="X29" s="302">
        <f t="shared" si="13"/>
        <v>920.0890000000002</v>
      </c>
      <c r="Y29" s="305">
        <f t="shared" si="14"/>
        <v>0.4039250550761935</v>
      </c>
    </row>
    <row r="30" spans="1:25" ht="19.5" customHeight="1">
      <c r="A30" s="299" t="s">
        <v>309</v>
      </c>
      <c r="B30" s="300">
        <v>120.242</v>
      </c>
      <c r="C30" s="301">
        <v>36.555</v>
      </c>
      <c r="D30" s="302">
        <v>0</v>
      </c>
      <c r="E30" s="301">
        <v>0</v>
      </c>
      <c r="F30" s="302">
        <f t="shared" si="8"/>
        <v>156.797</v>
      </c>
      <c r="G30" s="303">
        <f t="shared" si="9"/>
        <v>0.0030191916625891715</v>
      </c>
      <c r="H30" s="300">
        <v>2.728</v>
      </c>
      <c r="I30" s="301">
        <v>6.229</v>
      </c>
      <c r="J30" s="302"/>
      <c r="K30" s="301"/>
      <c r="L30" s="302">
        <f t="shared" si="10"/>
        <v>8.957</v>
      </c>
      <c r="M30" s="304" t="s">
        <v>45</v>
      </c>
      <c r="N30" s="300">
        <v>429.021</v>
      </c>
      <c r="O30" s="301">
        <v>300.25</v>
      </c>
      <c r="P30" s="302">
        <v>0</v>
      </c>
      <c r="Q30" s="301">
        <v>0</v>
      </c>
      <c r="R30" s="302">
        <f t="shared" si="11"/>
        <v>729.271</v>
      </c>
      <c r="S30" s="303">
        <f t="shared" si="12"/>
        <v>0.0019319004783364402</v>
      </c>
      <c r="T30" s="314">
        <v>23.098</v>
      </c>
      <c r="U30" s="301">
        <v>33.97</v>
      </c>
      <c r="V30" s="302"/>
      <c r="W30" s="301">
        <v>90.22</v>
      </c>
      <c r="X30" s="302">
        <f t="shared" si="13"/>
        <v>147.288</v>
      </c>
      <c r="Y30" s="305">
        <f t="shared" si="14"/>
        <v>3.9513266525446733</v>
      </c>
    </row>
    <row r="31" spans="1:25" ht="19.5" customHeight="1">
      <c r="A31" s="299" t="s">
        <v>306</v>
      </c>
      <c r="B31" s="300">
        <v>57.178999999999995</v>
      </c>
      <c r="C31" s="301">
        <v>70.506</v>
      </c>
      <c r="D31" s="302">
        <v>0</v>
      </c>
      <c r="E31" s="301">
        <v>0</v>
      </c>
      <c r="F31" s="302">
        <f t="shared" si="8"/>
        <v>127.685</v>
      </c>
      <c r="G31" s="303">
        <f t="shared" si="9"/>
        <v>0.0024586279548569068</v>
      </c>
      <c r="H31" s="300">
        <v>41.748999999999995</v>
      </c>
      <c r="I31" s="301">
        <v>80.73599999999999</v>
      </c>
      <c r="J31" s="302"/>
      <c r="K31" s="301"/>
      <c r="L31" s="302">
        <f t="shared" si="10"/>
        <v>122.48499999999999</v>
      </c>
      <c r="M31" s="304">
        <f t="shared" si="15"/>
        <v>0.042454178062619974</v>
      </c>
      <c r="N31" s="300">
        <v>326.312</v>
      </c>
      <c r="O31" s="301">
        <v>503.94100000000003</v>
      </c>
      <c r="P31" s="302">
        <v>0</v>
      </c>
      <c r="Q31" s="301">
        <v>0</v>
      </c>
      <c r="R31" s="302">
        <f t="shared" si="11"/>
        <v>830.253</v>
      </c>
      <c r="S31" s="303">
        <f t="shared" si="12"/>
        <v>0.0021994103259834336</v>
      </c>
      <c r="T31" s="314">
        <v>208.11799999999997</v>
      </c>
      <c r="U31" s="301">
        <v>429.84299999999996</v>
      </c>
      <c r="V31" s="302">
        <v>0</v>
      </c>
      <c r="W31" s="301">
        <v>7.317</v>
      </c>
      <c r="X31" s="302">
        <f t="shared" si="13"/>
        <v>645.2779999999999</v>
      </c>
      <c r="Y31" s="305">
        <f t="shared" si="14"/>
        <v>0.2866593933157495</v>
      </c>
    </row>
    <row r="32" spans="1:25" ht="19.5" customHeight="1">
      <c r="A32" s="299" t="s">
        <v>307</v>
      </c>
      <c r="B32" s="300">
        <v>84.041</v>
      </c>
      <c r="C32" s="301">
        <v>14.456</v>
      </c>
      <c r="D32" s="302">
        <v>0</v>
      </c>
      <c r="E32" s="301">
        <v>0.01</v>
      </c>
      <c r="F32" s="302">
        <f t="shared" si="8"/>
        <v>98.507</v>
      </c>
      <c r="G32" s="303">
        <f t="shared" si="9"/>
        <v>0.0018967933895844408</v>
      </c>
      <c r="H32" s="300">
        <v>288.13599999999997</v>
      </c>
      <c r="I32" s="301">
        <v>145.709</v>
      </c>
      <c r="J32" s="302">
        <v>0</v>
      </c>
      <c r="K32" s="301"/>
      <c r="L32" s="302">
        <f t="shared" si="10"/>
        <v>433.84499999999997</v>
      </c>
      <c r="M32" s="304">
        <f t="shared" si="15"/>
        <v>-0.7729442542843642</v>
      </c>
      <c r="N32" s="300">
        <v>1116.192</v>
      </c>
      <c r="O32" s="301">
        <v>541.699</v>
      </c>
      <c r="P32" s="302">
        <v>0.18</v>
      </c>
      <c r="Q32" s="301">
        <v>39.289</v>
      </c>
      <c r="R32" s="302">
        <f t="shared" si="11"/>
        <v>1697.3600000000001</v>
      </c>
      <c r="S32" s="303">
        <f t="shared" si="12"/>
        <v>0.0044964500109138305</v>
      </c>
      <c r="T32" s="314">
        <v>2072.559</v>
      </c>
      <c r="U32" s="301">
        <v>1176.732</v>
      </c>
      <c r="V32" s="302">
        <v>138.643</v>
      </c>
      <c r="W32" s="301">
        <v>7.29</v>
      </c>
      <c r="X32" s="302">
        <f t="shared" si="13"/>
        <v>3395.224</v>
      </c>
      <c r="Y32" s="305">
        <f t="shared" si="14"/>
        <v>-0.5000742219070082</v>
      </c>
    </row>
    <row r="33" spans="1:25" ht="19.5" customHeight="1" thickBot="1">
      <c r="A33" s="299" t="s">
        <v>277</v>
      </c>
      <c r="B33" s="300">
        <v>756.6659999999999</v>
      </c>
      <c r="C33" s="301">
        <v>141.76199999999997</v>
      </c>
      <c r="D33" s="302">
        <v>12.895999999999999</v>
      </c>
      <c r="E33" s="301">
        <v>190.94599999999997</v>
      </c>
      <c r="F33" s="302">
        <f t="shared" si="8"/>
        <v>1102.2699999999998</v>
      </c>
      <c r="G33" s="303">
        <f t="shared" si="9"/>
        <v>0.021224668800564842</v>
      </c>
      <c r="H33" s="300">
        <v>620.593</v>
      </c>
      <c r="I33" s="301">
        <v>109.099</v>
      </c>
      <c r="J33" s="302">
        <v>0.4</v>
      </c>
      <c r="K33" s="301">
        <v>52.183</v>
      </c>
      <c r="L33" s="302">
        <f t="shared" si="10"/>
        <v>782.275</v>
      </c>
      <c r="M33" s="304">
        <f>IF(ISERROR(F33/L33-1),"         /0",(F33/L33-1))</f>
        <v>0.40905691732447</v>
      </c>
      <c r="N33" s="300">
        <v>3507.731</v>
      </c>
      <c r="O33" s="301">
        <v>1065.5259999999998</v>
      </c>
      <c r="P33" s="302">
        <v>168.136</v>
      </c>
      <c r="Q33" s="301">
        <v>805.2870000000001</v>
      </c>
      <c r="R33" s="302">
        <f t="shared" si="11"/>
        <v>5546.68</v>
      </c>
      <c r="S33" s="303">
        <f t="shared" si="12"/>
        <v>0.01469362383144149</v>
      </c>
      <c r="T33" s="314">
        <v>3793.567</v>
      </c>
      <c r="U33" s="301">
        <v>1102.1879999999999</v>
      </c>
      <c r="V33" s="302">
        <v>169.68400000000003</v>
      </c>
      <c r="W33" s="301">
        <v>170.571</v>
      </c>
      <c r="X33" s="302">
        <f t="shared" si="13"/>
        <v>5236.01</v>
      </c>
      <c r="Y33" s="305">
        <f t="shared" si="14"/>
        <v>0.059333347338908826</v>
      </c>
    </row>
    <row r="34" spans="1:25" s="119" customFormat="1" ht="19.5" customHeight="1">
      <c r="A34" s="126" t="s">
        <v>54</v>
      </c>
      <c r="B34" s="123">
        <f>SUM(B35:B43)</f>
        <v>2610.4680000000003</v>
      </c>
      <c r="C34" s="122">
        <f>SUM(C35:C43)</f>
        <v>2877.866</v>
      </c>
      <c r="D34" s="121">
        <f>SUM(D35:D43)</f>
        <v>625.852</v>
      </c>
      <c r="E34" s="122">
        <f>SUM(E35:E43)</f>
        <v>617.1999999999999</v>
      </c>
      <c r="F34" s="121">
        <f t="shared" si="8"/>
        <v>6731.386</v>
      </c>
      <c r="G34" s="124">
        <f t="shared" si="9"/>
        <v>0.12961564627428762</v>
      </c>
      <c r="H34" s="123">
        <f>SUM(H35:H43)</f>
        <v>1294.448</v>
      </c>
      <c r="I34" s="168">
        <f>SUM(I35:I43)</f>
        <v>2073.794</v>
      </c>
      <c r="J34" s="121">
        <f>SUM(J35:J43)</f>
        <v>712.468</v>
      </c>
      <c r="K34" s="122">
        <f>SUM(K35:K43)</f>
        <v>590.958</v>
      </c>
      <c r="L34" s="121">
        <f t="shared" si="10"/>
        <v>4671.668</v>
      </c>
      <c r="M34" s="125">
        <f t="shared" si="15"/>
        <v>0.4408956287133421</v>
      </c>
      <c r="N34" s="123">
        <f>SUM(N35:N43)</f>
        <v>18050.541000000005</v>
      </c>
      <c r="O34" s="122">
        <f>SUM(O35:O43)</f>
        <v>18477.784</v>
      </c>
      <c r="P34" s="121">
        <f>SUM(P35:P43)</f>
        <v>4122.978999999999</v>
      </c>
      <c r="Q34" s="122">
        <f>SUM(Q35:Q43)</f>
        <v>3351.592</v>
      </c>
      <c r="R34" s="121">
        <f t="shared" si="11"/>
        <v>44002.896</v>
      </c>
      <c r="S34" s="124">
        <f t="shared" si="12"/>
        <v>0.1165673882967904</v>
      </c>
      <c r="T34" s="123">
        <f>SUM(T35:T43)</f>
        <v>9297.300000000001</v>
      </c>
      <c r="U34" s="122">
        <f>SUM(U35:U43)</f>
        <v>12500.506999999998</v>
      </c>
      <c r="V34" s="121">
        <f>SUM(V35:V43)</f>
        <v>809.9359999999999</v>
      </c>
      <c r="W34" s="122">
        <f>SUM(W35:W43)</f>
        <v>603.067</v>
      </c>
      <c r="X34" s="121">
        <f t="shared" si="13"/>
        <v>23210.81</v>
      </c>
      <c r="Y34" s="120">
        <f t="shared" si="14"/>
        <v>0.8957932101464792</v>
      </c>
    </row>
    <row r="35" spans="1:25" ht="19.5" customHeight="1">
      <c r="A35" s="292" t="s">
        <v>318</v>
      </c>
      <c r="B35" s="293">
        <v>749.5260000000001</v>
      </c>
      <c r="C35" s="294">
        <v>919.0339999999999</v>
      </c>
      <c r="D35" s="295">
        <v>0</v>
      </c>
      <c r="E35" s="294">
        <v>0</v>
      </c>
      <c r="F35" s="295">
        <f t="shared" si="8"/>
        <v>1668.56</v>
      </c>
      <c r="G35" s="296">
        <f t="shared" si="9"/>
        <v>0.03212881904966159</v>
      </c>
      <c r="H35" s="293">
        <v>383.841</v>
      </c>
      <c r="I35" s="316">
        <v>751.828</v>
      </c>
      <c r="J35" s="295"/>
      <c r="K35" s="294"/>
      <c r="L35" s="295">
        <f t="shared" si="10"/>
        <v>1135.6689999999999</v>
      </c>
      <c r="M35" s="297">
        <f t="shared" si="15"/>
        <v>0.4692309114715645</v>
      </c>
      <c r="N35" s="293">
        <v>4369.561000000001</v>
      </c>
      <c r="O35" s="294">
        <v>6424.8550000000005</v>
      </c>
      <c r="P35" s="295">
        <v>0</v>
      </c>
      <c r="Q35" s="294">
        <v>0</v>
      </c>
      <c r="R35" s="295">
        <f t="shared" si="11"/>
        <v>10794.416000000001</v>
      </c>
      <c r="S35" s="296">
        <f t="shared" si="12"/>
        <v>0.02859531975597895</v>
      </c>
      <c r="T35" s="293">
        <v>2985.4529999999995</v>
      </c>
      <c r="U35" s="294">
        <v>4578.967000000001</v>
      </c>
      <c r="V35" s="295"/>
      <c r="W35" s="294"/>
      <c r="X35" s="295">
        <f t="shared" si="13"/>
        <v>7564.42</v>
      </c>
      <c r="Y35" s="298">
        <f t="shared" si="14"/>
        <v>0.42699850087647184</v>
      </c>
    </row>
    <row r="36" spans="1:25" ht="19.5" customHeight="1">
      <c r="A36" s="299" t="s">
        <v>324</v>
      </c>
      <c r="B36" s="300">
        <v>585.221</v>
      </c>
      <c r="C36" s="301">
        <v>412.683</v>
      </c>
      <c r="D36" s="302">
        <v>625.852</v>
      </c>
      <c r="E36" s="301">
        <v>0</v>
      </c>
      <c r="F36" s="302">
        <f t="shared" si="8"/>
        <v>1623.7559999999999</v>
      </c>
      <c r="G36" s="303">
        <f t="shared" si="9"/>
        <v>0.031266099334037914</v>
      </c>
      <c r="H36" s="300">
        <v>107.056</v>
      </c>
      <c r="I36" s="319">
        <v>97.946</v>
      </c>
      <c r="J36" s="302">
        <v>712.468</v>
      </c>
      <c r="K36" s="301"/>
      <c r="L36" s="302">
        <f t="shared" si="10"/>
        <v>917.47</v>
      </c>
      <c r="M36" s="304">
        <f t="shared" si="15"/>
        <v>0.7698191766488276</v>
      </c>
      <c r="N36" s="300">
        <v>5192.308</v>
      </c>
      <c r="O36" s="301">
        <v>2935.8999999999996</v>
      </c>
      <c r="P36" s="302">
        <v>4122.978999999999</v>
      </c>
      <c r="Q36" s="301">
        <v>40.074</v>
      </c>
      <c r="R36" s="302">
        <f t="shared" si="11"/>
        <v>12291.260999999999</v>
      </c>
      <c r="S36" s="303">
        <f t="shared" si="12"/>
        <v>0.032560588594991474</v>
      </c>
      <c r="T36" s="300">
        <v>776.077</v>
      </c>
      <c r="U36" s="301">
        <v>734.4820000000001</v>
      </c>
      <c r="V36" s="302">
        <v>712.468</v>
      </c>
      <c r="W36" s="301"/>
      <c r="X36" s="302">
        <f t="shared" si="13"/>
        <v>2223.027</v>
      </c>
      <c r="Y36" s="305" t="str">
        <f t="shared" si="14"/>
        <v>  *  </v>
      </c>
    </row>
    <row r="37" spans="1:25" ht="19.5" customHeight="1">
      <c r="A37" s="299" t="s">
        <v>393</v>
      </c>
      <c r="B37" s="300">
        <v>767.6</v>
      </c>
      <c r="C37" s="301">
        <v>121.918</v>
      </c>
      <c r="D37" s="302">
        <v>0</v>
      </c>
      <c r="E37" s="301">
        <v>0</v>
      </c>
      <c r="F37" s="302">
        <f t="shared" si="8"/>
        <v>889.518</v>
      </c>
      <c r="G37" s="303">
        <f t="shared" si="9"/>
        <v>0.017128040264309873</v>
      </c>
      <c r="H37" s="300">
        <v>611.142</v>
      </c>
      <c r="I37" s="319">
        <v>65.473</v>
      </c>
      <c r="J37" s="302"/>
      <c r="K37" s="301"/>
      <c r="L37" s="302">
        <f t="shared" si="10"/>
        <v>676.615</v>
      </c>
      <c r="M37" s="304">
        <f t="shared" si="15"/>
        <v>0.31465900105673095</v>
      </c>
      <c r="N37" s="300">
        <v>5340.343000000001</v>
      </c>
      <c r="O37" s="301">
        <v>540.1569999999999</v>
      </c>
      <c r="P37" s="302"/>
      <c r="Q37" s="301"/>
      <c r="R37" s="302">
        <f t="shared" si="11"/>
        <v>5880.500000000001</v>
      </c>
      <c r="S37" s="303">
        <f t="shared" si="12"/>
        <v>0.01557794120821675</v>
      </c>
      <c r="T37" s="300">
        <v>3973.6639999999998</v>
      </c>
      <c r="U37" s="301">
        <v>771.4669999999999</v>
      </c>
      <c r="V37" s="302">
        <v>96.968</v>
      </c>
      <c r="W37" s="301">
        <v>11.984</v>
      </c>
      <c r="X37" s="302">
        <f t="shared" si="13"/>
        <v>4854.083</v>
      </c>
      <c r="Y37" s="305">
        <f t="shared" si="14"/>
        <v>0.2114543570845413</v>
      </c>
    </row>
    <row r="38" spans="1:25" ht="19.5" customHeight="1">
      <c r="A38" s="299" t="s">
        <v>323</v>
      </c>
      <c r="B38" s="300">
        <v>36.354</v>
      </c>
      <c r="C38" s="301">
        <v>348.845</v>
      </c>
      <c r="D38" s="302">
        <v>0</v>
      </c>
      <c r="E38" s="301">
        <v>0</v>
      </c>
      <c r="F38" s="302">
        <f t="shared" si="8"/>
        <v>385.199</v>
      </c>
      <c r="G38" s="303">
        <f t="shared" si="9"/>
        <v>0.007417167479209974</v>
      </c>
      <c r="H38" s="300">
        <v>79.17000000000002</v>
      </c>
      <c r="I38" s="319">
        <v>301.463</v>
      </c>
      <c r="J38" s="302"/>
      <c r="K38" s="301"/>
      <c r="L38" s="302">
        <f t="shared" si="10"/>
        <v>380.63300000000004</v>
      </c>
      <c r="M38" s="304">
        <f t="shared" si="15"/>
        <v>0.011995806984680613</v>
      </c>
      <c r="N38" s="300">
        <v>274.51099999999997</v>
      </c>
      <c r="O38" s="301">
        <v>2147.907</v>
      </c>
      <c r="P38" s="302"/>
      <c r="Q38" s="301"/>
      <c r="R38" s="302">
        <f t="shared" si="11"/>
        <v>2422.418</v>
      </c>
      <c r="S38" s="303">
        <f t="shared" si="12"/>
        <v>0.006417189896390783</v>
      </c>
      <c r="T38" s="300">
        <v>703.3960000000001</v>
      </c>
      <c r="U38" s="301">
        <v>1942.9669999999999</v>
      </c>
      <c r="V38" s="302"/>
      <c r="W38" s="301"/>
      <c r="X38" s="302">
        <f t="shared" si="13"/>
        <v>2646.363</v>
      </c>
      <c r="Y38" s="305">
        <f t="shared" si="14"/>
        <v>-0.08462368919154317</v>
      </c>
    </row>
    <row r="39" spans="1:25" ht="19.5" customHeight="1">
      <c r="A39" s="299" t="s">
        <v>321</v>
      </c>
      <c r="B39" s="300">
        <v>37.207</v>
      </c>
      <c r="C39" s="301">
        <v>250.935</v>
      </c>
      <c r="D39" s="302">
        <v>0</v>
      </c>
      <c r="E39" s="301">
        <v>0</v>
      </c>
      <c r="F39" s="302">
        <f>SUM(B39:E39)</f>
        <v>288.142</v>
      </c>
      <c r="G39" s="303">
        <f>F39/$F$9</f>
        <v>0.005548294444675403</v>
      </c>
      <c r="H39" s="300">
        <v>23.075</v>
      </c>
      <c r="I39" s="319">
        <v>206.696</v>
      </c>
      <c r="J39" s="302"/>
      <c r="K39" s="301"/>
      <c r="L39" s="302">
        <f>SUM(H39:K39)</f>
        <v>229.771</v>
      </c>
      <c r="M39" s="304">
        <f>IF(ISERROR(F39/L39-1),"         /0",(F39/L39-1))</f>
        <v>0.25403989189236253</v>
      </c>
      <c r="N39" s="300">
        <v>263.995</v>
      </c>
      <c r="O39" s="301">
        <v>1620.089</v>
      </c>
      <c r="P39" s="302"/>
      <c r="Q39" s="301"/>
      <c r="R39" s="302">
        <f>SUM(N39:Q39)</f>
        <v>1884.0839999999998</v>
      </c>
      <c r="S39" s="303">
        <f>R39/$R$9</f>
        <v>0.004991097658930676</v>
      </c>
      <c r="T39" s="300">
        <v>129.125</v>
      </c>
      <c r="U39" s="301">
        <v>1158.9319999999998</v>
      </c>
      <c r="V39" s="302"/>
      <c r="W39" s="301"/>
      <c r="X39" s="302">
        <f>SUM(T39:W39)</f>
        <v>1288.0569999999998</v>
      </c>
      <c r="Y39" s="305">
        <f>IF(ISERROR(R39/X39-1),"         /0",IF(R39/X39&gt;5,"  *  ",(R39/X39-1)))</f>
        <v>0.46273340387886575</v>
      </c>
    </row>
    <row r="40" spans="1:25" ht="19.5" customHeight="1">
      <c r="A40" s="299" t="s">
        <v>320</v>
      </c>
      <c r="B40" s="300">
        <v>11.574</v>
      </c>
      <c r="C40" s="301">
        <v>266.86899999999997</v>
      </c>
      <c r="D40" s="302">
        <v>0</v>
      </c>
      <c r="E40" s="301">
        <v>0</v>
      </c>
      <c r="F40" s="302">
        <f>SUM(B40:E40)</f>
        <v>278.443</v>
      </c>
      <c r="G40" s="303">
        <f>F40/$F$9</f>
        <v>0.005361536152517693</v>
      </c>
      <c r="H40" s="300">
        <v>8.92</v>
      </c>
      <c r="I40" s="319">
        <v>263.665</v>
      </c>
      <c r="J40" s="302"/>
      <c r="K40" s="301"/>
      <c r="L40" s="302">
        <f>SUM(H40:K40)</f>
        <v>272.58500000000004</v>
      </c>
      <c r="M40" s="304">
        <f>IF(ISERROR(F40/L40-1),"         /0",(F40/L40-1))</f>
        <v>0.021490544233908393</v>
      </c>
      <c r="N40" s="300">
        <v>218.584</v>
      </c>
      <c r="O40" s="301">
        <v>1581.053</v>
      </c>
      <c r="P40" s="302"/>
      <c r="Q40" s="301"/>
      <c r="R40" s="302">
        <f>SUM(N40:Q40)</f>
        <v>1799.6370000000002</v>
      </c>
      <c r="S40" s="303">
        <f>R40/$R$9</f>
        <v>0.004767390422945594</v>
      </c>
      <c r="T40" s="300">
        <v>101.61000000000001</v>
      </c>
      <c r="U40" s="301">
        <v>1484.87</v>
      </c>
      <c r="V40" s="302"/>
      <c r="W40" s="301"/>
      <c r="X40" s="302">
        <f>SUM(T40:W40)</f>
        <v>1586.48</v>
      </c>
      <c r="Y40" s="305">
        <f>IF(ISERROR(R40/X40-1),"         /0",IF(R40/X40&gt;5,"  *  ",(R40/X40-1)))</f>
        <v>0.13435845393575718</v>
      </c>
    </row>
    <row r="41" spans="1:25" ht="19.5" customHeight="1">
      <c r="A41" s="299" t="s">
        <v>319</v>
      </c>
      <c r="B41" s="300">
        <v>66.835</v>
      </c>
      <c r="C41" s="301">
        <v>126.248</v>
      </c>
      <c r="D41" s="302">
        <v>0</v>
      </c>
      <c r="E41" s="301">
        <v>0</v>
      </c>
      <c r="F41" s="302">
        <f t="shared" si="8"/>
        <v>193.083</v>
      </c>
      <c r="G41" s="303">
        <f t="shared" si="9"/>
        <v>0.003717893733857823</v>
      </c>
      <c r="H41" s="300">
        <v>20.421</v>
      </c>
      <c r="I41" s="319">
        <v>72.761</v>
      </c>
      <c r="J41" s="302"/>
      <c r="K41" s="301"/>
      <c r="L41" s="302">
        <f t="shared" si="10"/>
        <v>93.18199999999999</v>
      </c>
      <c r="M41" s="304">
        <f t="shared" si="15"/>
        <v>1.0721062007683888</v>
      </c>
      <c r="N41" s="300">
        <v>398.91299999999995</v>
      </c>
      <c r="O41" s="301">
        <v>640.981</v>
      </c>
      <c r="P41" s="302">
        <v>0</v>
      </c>
      <c r="Q41" s="301"/>
      <c r="R41" s="302">
        <f t="shared" si="11"/>
        <v>1039.894</v>
      </c>
      <c r="S41" s="303">
        <f t="shared" si="12"/>
        <v>0.0027547670427306094</v>
      </c>
      <c r="T41" s="300">
        <v>95.226</v>
      </c>
      <c r="U41" s="301">
        <v>340.233</v>
      </c>
      <c r="V41" s="302"/>
      <c r="W41" s="301"/>
      <c r="X41" s="302">
        <f t="shared" si="13"/>
        <v>435.459</v>
      </c>
      <c r="Y41" s="305">
        <f t="shared" si="14"/>
        <v>1.3880411244227355</v>
      </c>
    </row>
    <row r="42" spans="1:25" ht="19.5" customHeight="1">
      <c r="A42" s="299" t="s">
        <v>322</v>
      </c>
      <c r="B42" s="300">
        <v>23.291</v>
      </c>
      <c r="C42" s="301">
        <v>154.015</v>
      </c>
      <c r="D42" s="302">
        <v>0</v>
      </c>
      <c r="E42" s="301">
        <v>0</v>
      </c>
      <c r="F42" s="302">
        <f t="shared" si="8"/>
        <v>177.30599999999998</v>
      </c>
      <c r="G42" s="303">
        <f t="shared" si="9"/>
        <v>0.003414101015497973</v>
      </c>
      <c r="H42" s="300">
        <v>18.628</v>
      </c>
      <c r="I42" s="319">
        <v>103.19399999999999</v>
      </c>
      <c r="J42" s="302"/>
      <c r="K42" s="301"/>
      <c r="L42" s="302">
        <f t="shared" si="10"/>
        <v>121.82199999999999</v>
      </c>
      <c r="M42" s="304" t="s">
        <v>45</v>
      </c>
      <c r="N42" s="300">
        <v>143.611</v>
      </c>
      <c r="O42" s="301">
        <v>847.7189999999999</v>
      </c>
      <c r="P42" s="302">
        <v>0</v>
      </c>
      <c r="Q42" s="301"/>
      <c r="R42" s="302">
        <f t="shared" si="11"/>
        <v>991.3299999999999</v>
      </c>
      <c r="S42" s="303">
        <f t="shared" si="12"/>
        <v>0.002626116904675029</v>
      </c>
      <c r="T42" s="300">
        <v>154.16899999999998</v>
      </c>
      <c r="U42" s="301">
        <v>695.819</v>
      </c>
      <c r="V42" s="302">
        <v>0</v>
      </c>
      <c r="W42" s="301"/>
      <c r="X42" s="302">
        <f t="shared" si="13"/>
        <v>849.9879999999999</v>
      </c>
      <c r="Y42" s="305">
        <f t="shared" si="14"/>
        <v>0.16628705346428418</v>
      </c>
    </row>
    <row r="43" spans="1:25" ht="19.5" customHeight="1" thickBot="1">
      <c r="A43" s="299" t="s">
        <v>277</v>
      </c>
      <c r="B43" s="300">
        <v>332.85999999999996</v>
      </c>
      <c r="C43" s="301">
        <v>277.319</v>
      </c>
      <c r="D43" s="302">
        <v>0</v>
      </c>
      <c r="E43" s="301">
        <v>617.1999999999999</v>
      </c>
      <c r="F43" s="302">
        <f t="shared" si="8"/>
        <v>1227.379</v>
      </c>
      <c r="G43" s="303">
        <f t="shared" si="9"/>
        <v>0.023633694800519363</v>
      </c>
      <c r="H43" s="300">
        <v>42.19500000000001</v>
      </c>
      <c r="I43" s="319">
        <v>210.768</v>
      </c>
      <c r="J43" s="302"/>
      <c r="K43" s="301">
        <v>590.958</v>
      </c>
      <c r="L43" s="302">
        <f t="shared" si="10"/>
        <v>843.921</v>
      </c>
      <c r="M43" s="304" t="s">
        <v>45</v>
      </c>
      <c r="N43" s="300">
        <v>1848.7150000000006</v>
      </c>
      <c r="O43" s="301">
        <v>1739.1230000000003</v>
      </c>
      <c r="P43" s="302">
        <v>0</v>
      </c>
      <c r="Q43" s="301">
        <v>3311.518</v>
      </c>
      <c r="R43" s="302">
        <f t="shared" si="11"/>
        <v>6899.356000000001</v>
      </c>
      <c r="S43" s="303">
        <f t="shared" si="12"/>
        <v>0.01827697681193053</v>
      </c>
      <c r="T43" s="300">
        <v>378.57999999999987</v>
      </c>
      <c r="U43" s="301">
        <v>792.77</v>
      </c>
      <c r="V43" s="302">
        <v>0.5</v>
      </c>
      <c r="W43" s="301">
        <v>591.083</v>
      </c>
      <c r="X43" s="302">
        <f t="shared" si="13"/>
        <v>1762.933</v>
      </c>
      <c r="Y43" s="305">
        <f t="shared" si="14"/>
        <v>2.91356676629231</v>
      </c>
    </row>
    <row r="44" spans="1:25" s="119" customFormat="1" ht="19.5" customHeight="1">
      <c r="A44" s="126" t="s">
        <v>53</v>
      </c>
      <c r="B44" s="123">
        <f>SUM(B45:B53)</f>
        <v>2652.6849999999995</v>
      </c>
      <c r="C44" s="122">
        <f>SUM(C45:C53)</f>
        <v>1842.381</v>
      </c>
      <c r="D44" s="121">
        <f>SUM(D45:D53)</f>
        <v>395.94800000000004</v>
      </c>
      <c r="E44" s="122">
        <f>SUM(E45:E53)</f>
        <v>309.402</v>
      </c>
      <c r="F44" s="121">
        <f t="shared" si="8"/>
        <v>5200.416</v>
      </c>
      <c r="G44" s="124">
        <f t="shared" si="9"/>
        <v>0.10013618008759945</v>
      </c>
      <c r="H44" s="123">
        <f>SUM(H45:H53)</f>
        <v>3004.9619999999995</v>
      </c>
      <c r="I44" s="122">
        <f>SUM(I45:I53)</f>
        <v>1998.2330000000004</v>
      </c>
      <c r="J44" s="121">
        <f>SUM(J45:J53)</f>
        <v>316.795</v>
      </c>
      <c r="K44" s="122">
        <f>SUM(K45:K53)</f>
        <v>168.87199999999999</v>
      </c>
      <c r="L44" s="121">
        <f t="shared" si="10"/>
        <v>5488.862</v>
      </c>
      <c r="M44" s="125">
        <f aca="true" t="shared" si="16" ref="M44:M59">IF(ISERROR(F44/L44-1),"         /0",(F44/L44-1))</f>
        <v>-0.05255114812505757</v>
      </c>
      <c r="N44" s="123">
        <f>SUM(N45:N53)</f>
        <v>17302.288</v>
      </c>
      <c r="O44" s="122">
        <f>SUM(O45:O53)</f>
        <v>11481.242</v>
      </c>
      <c r="P44" s="121">
        <f>SUM(P45:P53)</f>
        <v>2978.767</v>
      </c>
      <c r="Q44" s="122">
        <f>SUM(Q45:Q53)</f>
        <v>2341.936</v>
      </c>
      <c r="R44" s="121">
        <f t="shared" si="11"/>
        <v>34104.233</v>
      </c>
      <c r="S44" s="124">
        <f t="shared" si="12"/>
        <v>0.09034499389938365</v>
      </c>
      <c r="T44" s="123">
        <f>SUM(T45:T53)</f>
        <v>19601.793999999998</v>
      </c>
      <c r="U44" s="122">
        <f>SUM(U45:U53)</f>
        <v>12202.458000000004</v>
      </c>
      <c r="V44" s="121">
        <f>SUM(V45:V53)</f>
        <v>1657.129</v>
      </c>
      <c r="W44" s="122">
        <f>SUM(W45:W53)</f>
        <v>1107.525</v>
      </c>
      <c r="X44" s="121">
        <f t="shared" si="13"/>
        <v>34568.906</v>
      </c>
      <c r="Y44" s="120">
        <f t="shared" si="14"/>
        <v>-0.01344193536237459</v>
      </c>
    </row>
    <row r="45" spans="1:25" s="111" customFormat="1" ht="19.5" customHeight="1">
      <c r="A45" s="292" t="s">
        <v>331</v>
      </c>
      <c r="B45" s="293">
        <v>1517.0869999999998</v>
      </c>
      <c r="C45" s="294">
        <v>998.5799999999999</v>
      </c>
      <c r="D45" s="295">
        <v>51.981</v>
      </c>
      <c r="E45" s="294">
        <v>12.543</v>
      </c>
      <c r="F45" s="295">
        <f t="shared" si="8"/>
        <v>2580.191</v>
      </c>
      <c r="G45" s="296">
        <f t="shared" si="9"/>
        <v>0.0496826543561906</v>
      </c>
      <c r="H45" s="293">
        <v>1744.2869999999998</v>
      </c>
      <c r="I45" s="294">
        <v>1266.4</v>
      </c>
      <c r="J45" s="295">
        <v>14.612</v>
      </c>
      <c r="K45" s="294">
        <v>4.022</v>
      </c>
      <c r="L45" s="295">
        <f t="shared" si="10"/>
        <v>3029.321</v>
      </c>
      <c r="M45" s="297">
        <f t="shared" si="16"/>
        <v>-0.14826094692507008</v>
      </c>
      <c r="N45" s="293">
        <v>10054.817000000001</v>
      </c>
      <c r="O45" s="294">
        <v>6427.191000000002</v>
      </c>
      <c r="P45" s="295">
        <v>732.97</v>
      </c>
      <c r="Q45" s="294">
        <v>459.09000000000003</v>
      </c>
      <c r="R45" s="295">
        <f t="shared" si="11"/>
        <v>17674.068000000003</v>
      </c>
      <c r="S45" s="296">
        <f t="shared" si="12"/>
        <v>0.04682009900757164</v>
      </c>
      <c r="T45" s="313">
        <v>11478.193</v>
      </c>
      <c r="U45" s="294">
        <v>7600.233</v>
      </c>
      <c r="V45" s="295">
        <v>15.928</v>
      </c>
      <c r="W45" s="294">
        <v>34.253</v>
      </c>
      <c r="X45" s="295">
        <f t="shared" si="13"/>
        <v>19128.607</v>
      </c>
      <c r="Y45" s="298">
        <f t="shared" si="14"/>
        <v>-0.07603998555671077</v>
      </c>
    </row>
    <row r="46" spans="1:25" s="111" customFormat="1" ht="19.5" customHeight="1">
      <c r="A46" s="299" t="s">
        <v>332</v>
      </c>
      <c r="B46" s="300">
        <v>326.43399999999997</v>
      </c>
      <c r="C46" s="301">
        <v>480.333</v>
      </c>
      <c r="D46" s="302">
        <v>289.115</v>
      </c>
      <c r="E46" s="301">
        <v>249.255</v>
      </c>
      <c r="F46" s="302">
        <f t="shared" si="8"/>
        <v>1345.1370000000002</v>
      </c>
      <c r="G46" s="303">
        <f t="shared" si="9"/>
        <v>0.02590117422807969</v>
      </c>
      <c r="H46" s="300">
        <v>649.41</v>
      </c>
      <c r="I46" s="301">
        <v>398.31100000000004</v>
      </c>
      <c r="J46" s="302">
        <v>302.173</v>
      </c>
      <c r="K46" s="301">
        <v>164.73</v>
      </c>
      <c r="L46" s="302">
        <f t="shared" si="10"/>
        <v>1514.624</v>
      </c>
      <c r="M46" s="304">
        <f t="shared" si="16"/>
        <v>-0.11190037923603469</v>
      </c>
      <c r="N46" s="300">
        <v>2733.621</v>
      </c>
      <c r="O46" s="301">
        <v>3000.9930000000004</v>
      </c>
      <c r="P46" s="302">
        <v>2061.4749999999995</v>
      </c>
      <c r="Q46" s="301">
        <v>1558.8220000000001</v>
      </c>
      <c r="R46" s="302">
        <f t="shared" si="11"/>
        <v>9354.911</v>
      </c>
      <c r="S46" s="303">
        <f t="shared" si="12"/>
        <v>0.02478194942030442</v>
      </c>
      <c r="T46" s="314">
        <v>3845.858000000001</v>
      </c>
      <c r="U46" s="301">
        <v>2233.0070000000005</v>
      </c>
      <c r="V46" s="302">
        <v>1394.385</v>
      </c>
      <c r="W46" s="301">
        <v>967.7400000000001</v>
      </c>
      <c r="X46" s="302">
        <f t="shared" si="13"/>
        <v>8440.990000000002</v>
      </c>
      <c r="Y46" s="305">
        <f t="shared" si="14"/>
        <v>0.10827177854730285</v>
      </c>
    </row>
    <row r="47" spans="1:25" s="111" customFormat="1" ht="19.5" customHeight="1">
      <c r="A47" s="299" t="s">
        <v>333</v>
      </c>
      <c r="B47" s="300">
        <v>132.841</v>
      </c>
      <c r="C47" s="301">
        <v>85.75200000000001</v>
      </c>
      <c r="D47" s="302">
        <v>0</v>
      </c>
      <c r="E47" s="301">
        <v>0</v>
      </c>
      <c r="F47" s="302">
        <f>SUM(B47:E47)</f>
        <v>218.59300000000002</v>
      </c>
      <c r="G47" s="303">
        <f>F47/$F$9</f>
        <v>0.004209099428562758</v>
      </c>
      <c r="H47" s="300">
        <v>136.408</v>
      </c>
      <c r="I47" s="301">
        <v>92.998</v>
      </c>
      <c r="J47" s="302"/>
      <c r="K47" s="301"/>
      <c r="L47" s="302">
        <f>SUM(H47:K47)</f>
        <v>229.406</v>
      </c>
      <c r="M47" s="304">
        <f>IF(ISERROR(F47/L47-1),"         /0",(F47/L47-1))</f>
        <v>-0.04713477415586331</v>
      </c>
      <c r="N47" s="300">
        <v>773.4359999999999</v>
      </c>
      <c r="O47" s="301">
        <v>609.8280000000001</v>
      </c>
      <c r="P47" s="302">
        <v>0</v>
      </c>
      <c r="Q47" s="301">
        <v>0</v>
      </c>
      <c r="R47" s="302">
        <f>SUM(N47:Q47)</f>
        <v>1383.2640000000001</v>
      </c>
      <c r="S47" s="303">
        <f>R47/$R$9</f>
        <v>0.003664383176165757</v>
      </c>
      <c r="T47" s="314">
        <v>887.206</v>
      </c>
      <c r="U47" s="301">
        <v>760.1830000000001</v>
      </c>
      <c r="V47" s="302">
        <v>59.5</v>
      </c>
      <c r="W47" s="301">
        <v>0</v>
      </c>
      <c r="X47" s="302">
        <f>SUM(T47:W47)</f>
        <v>1706.8890000000001</v>
      </c>
      <c r="Y47" s="305">
        <f>IF(ISERROR(R47/X47-1),"         /0",IF(R47/X47&gt;5,"  *  ",(R47/X47-1)))</f>
        <v>-0.18959932368185628</v>
      </c>
    </row>
    <row r="48" spans="1:25" s="111" customFormat="1" ht="19.5" customHeight="1">
      <c r="A48" s="299" t="s">
        <v>336</v>
      </c>
      <c r="B48" s="300">
        <v>125.89599999999999</v>
      </c>
      <c r="C48" s="301">
        <v>13.137</v>
      </c>
      <c r="D48" s="302">
        <v>54.752</v>
      </c>
      <c r="E48" s="301">
        <v>0</v>
      </c>
      <c r="F48" s="302">
        <f>SUM(B48:E48)</f>
        <v>193.785</v>
      </c>
      <c r="G48" s="303">
        <f>F48/$F$9</f>
        <v>0.0037314110367854146</v>
      </c>
      <c r="H48" s="300">
        <v>57.675</v>
      </c>
      <c r="I48" s="301">
        <v>7.073</v>
      </c>
      <c r="J48" s="302"/>
      <c r="K48" s="301"/>
      <c r="L48" s="302">
        <f>SUM(H48:K48)</f>
        <v>64.74799999999999</v>
      </c>
      <c r="M48" s="304">
        <f>IF(ISERROR(F48/L48-1),"         /0",(F48/L48-1))</f>
        <v>1.992910977945265</v>
      </c>
      <c r="N48" s="300">
        <v>507.561</v>
      </c>
      <c r="O48" s="301">
        <v>125.377</v>
      </c>
      <c r="P48" s="302">
        <v>54.752</v>
      </c>
      <c r="Q48" s="301">
        <v>0</v>
      </c>
      <c r="R48" s="302">
        <f>SUM(N48:Q48)</f>
        <v>687.6899999999999</v>
      </c>
      <c r="S48" s="303">
        <f>R48/$R$9</f>
        <v>0.0018217488971139487</v>
      </c>
      <c r="T48" s="314">
        <v>450.75600000000003</v>
      </c>
      <c r="U48" s="301">
        <v>191.16400000000004</v>
      </c>
      <c r="V48" s="302">
        <v>0</v>
      </c>
      <c r="W48" s="301">
        <v>0</v>
      </c>
      <c r="X48" s="302">
        <f>SUM(T48:W48)</f>
        <v>641.9200000000001</v>
      </c>
      <c r="Y48" s="305">
        <f>IF(ISERROR(R48/X48-1),"         /0",IF(R48/X48&gt;5,"  *  ",(R48/X48-1)))</f>
        <v>0.0713017198404784</v>
      </c>
    </row>
    <row r="49" spans="1:25" s="111" customFormat="1" ht="19.5" customHeight="1">
      <c r="A49" s="299" t="s">
        <v>338</v>
      </c>
      <c r="B49" s="300">
        <v>37.223</v>
      </c>
      <c r="C49" s="301">
        <v>118.92999999999999</v>
      </c>
      <c r="D49" s="302">
        <v>0</v>
      </c>
      <c r="E49" s="301">
        <v>0</v>
      </c>
      <c r="F49" s="302">
        <f>SUM(B49:E49)</f>
        <v>156.153</v>
      </c>
      <c r="G49" s="303">
        <f>F49/$F$9</f>
        <v>0.0030067911738635746</v>
      </c>
      <c r="H49" s="300">
        <v>19.048</v>
      </c>
      <c r="I49" s="301">
        <v>6.613</v>
      </c>
      <c r="J49" s="302"/>
      <c r="K49" s="301"/>
      <c r="L49" s="302">
        <f>SUM(H49:K49)</f>
        <v>25.660999999999998</v>
      </c>
      <c r="M49" s="304">
        <f t="shared" si="16"/>
        <v>5.085226608472</v>
      </c>
      <c r="N49" s="300">
        <v>279.92199999999997</v>
      </c>
      <c r="O49" s="301">
        <v>227.863</v>
      </c>
      <c r="P49" s="302"/>
      <c r="Q49" s="301"/>
      <c r="R49" s="302">
        <f>SUM(N49:Q49)</f>
        <v>507.78499999999997</v>
      </c>
      <c r="S49" s="303">
        <f>R49/$R$9</f>
        <v>0.0013451653560776025</v>
      </c>
      <c r="T49" s="314">
        <v>158.18900000000002</v>
      </c>
      <c r="U49" s="301">
        <v>58.46300000000001</v>
      </c>
      <c r="V49" s="302">
        <v>0</v>
      </c>
      <c r="W49" s="301"/>
      <c r="X49" s="302">
        <f>SUM(T49:W49)</f>
        <v>216.65200000000004</v>
      </c>
      <c r="Y49" s="305">
        <f>IF(ISERROR(R49/X49-1),"         /0",IF(R49/X49&gt;5,"  *  ",(R49/X49-1)))</f>
        <v>1.3437817329173045</v>
      </c>
    </row>
    <row r="50" spans="1:25" s="111" customFormat="1" ht="19.5" customHeight="1">
      <c r="A50" s="299" t="s">
        <v>341</v>
      </c>
      <c r="B50" s="300">
        <v>68.937</v>
      </c>
      <c r="C50" s="301">
        <v>20.621000000000002</v>
      </c>
      <c r="D50" s="302">
        <v>0</v>
      </c>
      <c r="E50" s="301">
        <v>0</v>
      </c>
      <c r="F50" s="302">
        <f>SUM(B50:E50)</f>
        <v>89.55799999999999</v>
      </c>
      <c r="G50" s="303">
        <f>F50/$F$9</f>
        <v>0.0017244766603835596</v>
      </c>
      <c r="H50" s="300">
        <v>82.365</v>
      </c>
      <c r="I50" s="301">
        <v>35.063</v>
      </c>
      <c r="J50" s="302"/>
      <c r="K50" s="301"/>
      <c r="L50" s="302">
        <f>SUM(H50:K50)</f>
        <v>117.428</v>
      </c>
      <c r="M50" s="304">
        <f>IF(ISERROR(F50/L50-1),"         /0",(F50/L50-1))</f>
        <v>-0.23733692134754913</v>
      </c>
      <c r="N50" s="300">
        <v>553.38</v>
      </c>
      <c r="O50" s="301">
        <v>187.32299999999998</v>
      </c>
      <c r="P50" s="302"/>
      <c r="Q50" s="301">
        <v>0</v>
      </c>
      <c r="R50" s="302">
        <f>SUM(N50:Q50)</f>
        <v>740.703</v>
      </c>
      <c r="S50" s="303">
        <f>R50/$R$9</f>
        <v>0.0019621848119632294</v>
      </c>
      <c r="T50" s="314">
        <v>642.67</v>
      </c>
      <c r="U50" s="301">
        <v>254.768</v>
      </c>
      <c r="V50" s="302"/>
      <c r="W50" s="301">
        <v>0</v>
      </c>
      <c r="X50" s="302">
        <f>SUM(T50:W50)</f>
        <v>897.438</v>
      </c>
      <c r="Y50" s="305">
        <f>IF(ISERROR(R50/X50-1),"         /0",IF(R50/X50&gt;5,"  *  ",(R50/X50-1)))</f>
        <v>-0.17464716225521992</v>
      </c>
    </row>
    <row r="51" spans="1:25" s="111" customFormat="1" ht="19.5" customHeight="1">
      <c r="A51" s="299" t="s">
        <v>335</v>
      </c>
      <c r="B51" s="300">
        <v>73.06700000000001</v>
      </c>
      <c r="C51" s="301">
        <v>10.067</v>
      </c>
      <c r="D51" s="302">
        <v>0</v>
      </c>
      <c r="E51" s="301">
        <v>0</v>
      </c>
      <c r="F51" s="302">
        <f t="shared" si="8"/>
        <v>83.13400000000001</v>
      </c>
      <c r="G51" s="303">
        <f t="shared" si="9"/>
        <v>0.0016007798598040028</v>
      </c>
      <c r="H51" s="300">
        <v>95.265</v>
      </c>
      <c r="I51" s="301">
        <v>17.609</v>
      </c>
      <c r="J51" s="302">
        <v>0</v>
      </c>
      <c r="K51" s="301">
        <v>0</v>
      </c>
      <c r="L51" s="302">
        <f t="shared" si="10"/>
        <v>112.874</v>
      </c>
      <c r="M51" s="304">
        <f t="shared" si="16"/>
        <v>-0.2634796321562094</v>
      </c>
      <c r="N51" s="300">
        <v>521.0699999999999</v>
      </c>
      <c r="O51" s="301">
        <v>120.168</v>
      </c>
      <c r="P51" s="302">
        <v>0</v>
      </c>
      <c r="Q51" s="301">
        <v>0</v>
      </c>
      <c r="R51" s="302">
        <f t="shared" si="11"/>
        <v>641.2379999999999</v>
      </c>
      <c r="S51" s="303">
        <f t="shared" si="12"/>
        <v>0.001698693625452681</v>
      </c>
      <c r="T51" s="314">
        <v>667.514</v>
      </c>
      <c r="U51" s="301">
        <v>165.895</v>
      </c>
      <c r="V51" s="302">
        <v>2</v>
      </c>
      <c r="W51" s="301">
        <v>0</v>
      </c>
      <c r="X51" s="302">
        <f t="shared" si="13"/>
        <v>835.409</v>
      </c>
      <c r="Y51" s="305">
        <f t="shared" si="14"/>
        <v>-0.23242627264010807</v>
      </c>
    </row>
    <row r="52" spans="1:25" s="111" customFormat="1" ht="19.5" customHeight="1">
      <c r="A52" s="299" t="s">
        <v>344</v>
      </c>
      <c r="B52" s="300">
        <v>34.435</v>
      </c>
      <c r="C52" s="301">
        <v>1.21</v>
      </c>
      <c r="D52" s="302">
        <v>0</v>
      </c>
      <c r="E52" s="301">
        <v>0</v>
      </c>
      <c r="F52" s="302">
        <f t="shared" si="8"/>
        <v>35.645</v>
      </c>
      <c r="G52" s="303">
        <f t="shared" si="9"/>
        <v>0.0006863593487948815</v>
      </c>
      <c r="H52" s="300">
        <v>52.289</v>
      </c>
      <c r="I52" s="301">
        <v>5.581</v>
      </c>
      <c r="J52" s="302"/>
      <c r="K52" s="301"/>
      <c r="L52" s="302">
        <f t="shared" si="10"/>
        <v>57.870000000000005</v>
      </c>
      <c r="M52" s="304">
        <f t="shared" si="16"/>
        <v>-0.3840504579229307</v>
      </c>
      <c r="N52" s="300">
        <v>231.496</v>
      </c>
      <c r="O52" s="301">
        <v>45.698</v>
      </c>
      <c r="P52" s="302">
        <v>61.27</v>
      </c>
      <c r="Q52" s="301"/>
      <c r="R52" s="302">
        <f t="shared" si="11"/>
        <v>338.464</v>
      </c>
      <c r="S52" s="303">
        <f t="shared" si="12"/>
        <v>0.0008966197250400261</v>
      </c>
      <c r="T52" s="314">
        <v>331.364</v>
      </c>
      <c r="U52" s="301">
        <v>30.484</v>
      </c>
      <c r="V52" s="302">
        <v>12.6</v>
      </c>
      <c r="W52" s="301">
        <v>4.35</v>
      </c>
      <c r="X52" s="302">
        <f t="shared" si="13"/>
        <v>378.798</v>
      </c>
      <c r="Y52" s="305">
        <f t="shared" si="14"/>
        <v>-0.10647891488339434</v>
      </c>
    </row>
    <row r="53" spans="1:25" s="111" customFormat="1" ht="19.5" customHeight="1" thickBot="1">
      <c r="A53" s="306" t="s">
        <v>277</v>
      </c>
      <c r="B53" s="307">
        <v>336.76500000000004</v>
      </c>
      <c r="C53" s="308">
        <v>113.75100000000002</v>
      </c>
      <c r="D53" s="309">
        <v>0.1</v>
      </c>
      <c r="E53" s="308">
        <v>47.604</v>
      </c>
      <c r="F53" s="309">
        <f t="shared" si="8"/>
        <v>498.2200000000001</v>
      </c>
      <c r="G53" s="310">
        <f t="shared" si="9"/>
        <v>0.009593433995134966</v>
      </c>
      <c r="H53" s="307">
        <v>168.215</v>
      </c>
      <c r="I53" s="308">
        <v>168.585</v>
      </c>
      <c r="J53" s="309">
        <v>0.01</v>
      </c>
      <c r="K53" s="308">
        <v>0.12</v>
      </c>
      <c r="L53" s="309">
        <f t="shared" si="10"/>
        <v>336.93</v>
      </c>
      <c r="M53" s="311">
        <f t="shared" si="16"/>
        <v>0.47870477547265033</v>
      </c>
      <c r="N53" s="307">
        <v>1646.985</v>
      </c>
      <c r="O53" s="308">
        <v>736.8009999999998</v>
      </c>
      <c r="P53" s="309">
        <v>68.3</v>
      </c>
      <c r="Q53" s="308">
        <v>324.02399999999994</v>
      </c>
      <c r="R53" s="309">
        <f t="shared" si="11"/>
        <v>2776.1099999999997</v>
      </c>
      <c r="S53" s="310">
        <f t="shared" si="12"/>
        <v>0.007354149879694344</v>
      </c>
      <c r="T53" s="315">
        <v>1140.044</v>
      </c>
      <c r="U53" s="308">
        <v>908.261</v>
      </c>
      <c r="V53" s="309">
        <v>172.71599999999998</v>
      </c>
      <c r="W53" s="308">
        <v>101.182</v>
      </c>
      <c r="X53" s="309">
        <f t="shared" si="13"/>
        <v>2322.203</v>
      </c>
      <c r="Y53" s="312">
        <f t="shared" si="14"/>
        <v>0.19546396245289488</v>
      </c>
    </row>
    <row r="54" spans="1:25" s="119" customFormat="1" ht="19.5" customHeight="1">
      <c r="A54" s="126" t="s">
        <v>52</v>
      </c>
      <c r="B54" s="123">
        <f>SUM(B55:B58)</f>
        <v>123.451</v>
      </c>
      <c r="C54" s="122">
        <f>SUM(C55:C58)</f>
        <v>8.466</v>
      </c>
      <c r="D54" s="121">
        <f>SUM(D55:D58)</f>
        <v>60.44800000000001</v>
      </c>
      <c r="E54" s="122">
        <f>SUM(E55:E58)</f>
        <v>15.160999999999998</v>
      </c>
      <c r="F54" s="121">
        <f t="shared" si="8"/>
        <v>207.526</v>
      </c>
      <c r="G54" s="124">
        <f t="shared" si="9"/>
        <v>0.003995999725571794</v>
      </c>
      <c r="H54" s="123">
        <f>SUM(H55:H58)</f>
        <v>58.171</v>
      </c>
      <c r="I54" s="122">
        <f>SUM(I55:I58)</f>
        <v>1.152</v>
      </c>
      <c r="J54" s="121">
        <f>SUM(J55:J58)</f>
        <v>61.804</v>
      </c>
      <c r="K54" s="122">
        <f>SUM(K55:K58)</f>
        <v>28.951</v>
      </c>
      <c r="L54" s="121">
        <f t="shared" si="10"/>
        <v>150.078</v>
      </c>
      <c r="M54" s="125">
        <f t="shared" si="16"/>
        <v>0.3827876171057718</v>
      </c>
      <c r="N54" s="123">
        <f>SUM(N55:N58)</f>
        <v>1215.2019999999998</v>
      </c>
      <c r="O54" s="122">
        <f>SUM(O55:O58)</f>
        <v>95.46000000000001</v>
      </c>
      <c r="P54" s="121">
        <f>SUM(P55:P58)</f>
        <v>437.31100000000004</v>
      </c>
      <c r="Q54" s="122">
        <f>SUM(Q55:Q58)</f>
        <v>126.71200000000002</v>
      </c>
      <c r="R54" s="121">
        <f t="shared" si="11"/>
        <v>1874.685</v>
      </c>
      <c r="S54" s="124">
        <f t="shared" si="12"/>
        <v>0.004966198914025307</v>
      </c>
      <c r="T54" s="123">
        <f>SUM(T55:T58)</f>
        <v>833.033</v>
      </c>
      <c r="U54" s="122">
        <f>SUM(U55:U58)</f>
        <v>184.16099999999997</v>
      </c>
      <c r="V54" s="121">
        <f>SUM(V55:V58)</f>
        <v>351.51099999999997</v>
      </c>
      <c r="W54" s="122">
        <f>SUM(W55:W58)</f>
        <v>136.671</v>
      </c>
      <c r="X54" s="121">
        <f t="shared" si="13"/>
        <v>1505.376</v>
      </c>
      <c r="Y54" s="120">
        <f t="shared" si="14"/>
        <v>0.24532674893182826</v>
      </c>
    </row>
    <row r="55" spans="1:25" ht="19.5" customHeight="1">
      <c r="A55" s="292" t="s">
        <v>351</v>
      </c>
      <c r="B55" s="293">
        <v>25.176</v>
      </c>
      <c r="C55" s="294">
        <v>2.371</v>
      </c>
      <c r="D55" s="295">
        <v>44.011</v>
      </c>
      <c r="E55" s="294">
        <v>14.515999999999998</v>
      </c>
      <c r="F55" s="295">
        <f t="shared" si="8"/>
        <v>86.07399999999998</v>
      </c>
      <c r="G55" s="296">
        <f t="shared" si="9"/>
        <v>0.001657390786594771</v>
      </c>
      <c r="H55" s="293">
        <v>10.854999999999999</v>
      </c>
      <c r="I55" s="294">
        <v>1.152</v>
      </c>
      <c r="J55" s="295">
        <v>61.253</v>
      </c>
      <c r="K55" s="294">
        <v>16.378</v>
      </c>
      <c r="L55" s="295"/>
      <c r="M55" s="297" t="str">
        <f t="shared" si="16"/>
        <v>         /0</v>
      </c>
      <c r="N55" s="293">
        <v>147.04999999999995</v>
      </c>
      <c r="O55" s="294">
        <v>18.071</v>
      </c>
      <c r="P55" s="295">
        <v>336.869</v>
      </c>
      <c r="Q55" s="294">
        <v>55.369</v>
      </c>
      <c r="R55" s="295">
        <f t="shared" si="11"/>
        <v>557.359</v>
      </c>
      <c r="S55" s="296">
        <f t="shared" si="12"/>
        <v>0.0014764910694448567</v>
      </c>
      <c r="T55" s="313">
        <v>202.82500000000002</v>
      </c>
      <c r="U55" s="294">
        <v>153.08199999999997</v>
      </c>
      <c r="V55" s="295">
        <v>315.073</v>
      </c>
      <c r="W55" s="294">
        <v>47.282</v>
      </c>
      <c r="X55" s="295">
        <f t="shared" si="13"/>
        <v>718.2620000000001</v>
      </c>
      <c r="Y55" s="298">
        <f t="shared" si="14"/>
        <v>-0.22401714137738038</v>
      </c>
    </row>
    <row r="56" spans="1:25" ht="19.5" customHeight="1">
      <c r="A56" s="449" t="s">
        <v>352</v>
      </c>
      <c r="B56" s="450">
        <v>76.59899999999999</v>
      </c>
      <c r="C56" s="451">
        <v>6.095</v>
      </c>
      <c r="D56" s="452">
        <v>0</v>
      </c>
      <c r="E56" s="451">
        <v>0</v>
      </c>
      <c r="F56" s="452">
        <f>SUM(B56:E56)</f>
        <v>82.69399999999999</v>
      </c>
      <c r="G56" s="455">
        <f>F56/$F$9</f>
        <v>0.0015923074762026629</v>
      </c>
      <c r="H56" s="450">
        <v>27.496</v>
      </c>
      <c r="I56" s="451">
        <v>0</v>
      </c>
      <c r="J56" s="452"/>
      <c r="K56" s="451"/>
      <c r="L56" s="452"/>
      <c r="M56" s="547" t="str">
        <f>IF(ISERROR(F56/L56-1),"         /0",(F56/L56-1))</f>
        <v>         /0</v>
      </c>
      <c r="N56" s="450">
        <v>663.019</v>
      </c>
      <c r="O56" s="451">
        <v>58.407999999999994</v>
      </c>
      <c r="P56" s="452">
        <v>52.655</v>
      </c>
      <c r="Q56" s="451">
        <v>5.59</v>
      </c>
      <c r="R56" s="452">
        <f>SUM(N56:Q56)</f>
        <v>779.672</v>
      </c>
      <c r="S56" s="455">
        <f>R56/$R$9</f>
        <v>0.0020654169845579066</v>
      </c>
      <c r="T56" s="458">
        <v>429.407</v>
      </c>
      <c r="U56" s="451">
        <v>22.888</v>
      </c>
      <c r="V56" s="452">
        <v>0.091</v>
      </c>
      <c r="W56" s="451">
        <v>0.091</v>
      </c>
      <c r="X56" s="452">
        <f>SUM(T56:W56)</f>
        <v>452.477</v>
      </c>
      <c r="Y56" s="457">
        <f>IF(ISERROR(R56/X56-1),"         /0",IF(R56/X56&gt;5,"  *  ",(R56/X56-1)))</f>
        <v>0.7231196281799961</v>
      </c>
    </row>
    <row r="57" spans="1:25" ht="19.5" customHeight="1">
      <c r="A57" s="449" t="s">
        <v>350</v>
      </c>
      <c r="B57" s="450">
        <v>21.676</v>
      </c>
      <c r="C57" s="451">
        <v>0</v>
      </c>
      <c r="D57" s="452">
        <v>16.237</v>
      </c>
      <c r="E57" s="451">
        <v>0.645</v>
      </c>
      <c r="F57" s="452">
        <f>SUM(B57:E57)</f>
        <v>38.558</v>
      </c>
      <c r="G57" s="455">
        <f>F57/$F$9</f>
        <v>0.0007424503793192044</v>
      </c>
      <c r="H57" s="450">
        <v>18.847</v>
      </c>
      <c r="I57" s="451">
        <v>0</v>
      </c>
      <c r="J57" s="452"/>
      <c r="K57" s="451"/>
      <c r="L57" s="452"/>
      <c r="M57" s="547" t="str">
        <f>IF(ISERROR(F57/L57-1),"         /0",(F57/L57-1))</f>
        <v>         /0</v>
      </c>
      <c r="N57" s="450">
        <v>383.7909999999998</v>
      </c>
      <c r="O57" s="451">
        <v>16.397</v>
      </c>
      <c r="P57" s="452">
        <v>45.525999999999996</v>
      </c>
      <c r="Q57" s="451">
        <v>9.553999999999998</v>
      </c>
      <c r="R57" s="452">
        <f>SUM(N57:Q57)</f>
        <v>455.2679999999998</v>
      </c>
      <c r="S57" s="455">
        <f>R57/$R$9</f>
        <v>0.0012060433871239555</v>
      </c>
      <c r="T57" s="458">
        <v>184.142</v>
      </c>
      <c r="U57" s="451">
        <v>5.376</v>
      </c>
      <c r="V57" s="452">
        <v>0</v>
      </c>
      <c r="W57" s="451">
        <v>0</v>
      </c>
      <c r="X57" s="452">
        <f>SUM(T57:W57)</f>
        <v>189.518</v>
      </c>
      <c r="Y57" s="457">
        <f>IF(ISERROR(R57/X57-1),"         /0",IF(R57/X57&gt;5,"  *  ",(R57/X57-1)))</f>
        <v>1.4022414757437276</v>
      </c>
    </row>
    <row r="58" spans="1:25" ht="19.5" customHeight="1" thickBot="1">
      <c r="A58" s="299" t="s">
        <v>277</v>
      </c>
      <c r="B58" s="300">
        <v>0</v>
      </c>
      <c r="C58" s="301">
        <v>0</v>
      </c>
      <c r="D58" s="302">
        <v>0.2</v>
      </c>
      <c r="E58" s="301">
        <v>0</v>
      </c>
      <c r="F58" s="302">
        <f t="shared" si="8"/>
        <v>0.2</v>
      </c>
      <c r="G58" s="303">
        <f t="shared" si="9"/>
        <v>3.851083455154335E-06</v>
      </c>
      <c r="H58" s="300">
        <v>0.973</v>
      </c>
      <c r="I58" s="301">
        <v>0</v>
      </c>
      <c r="J58" s="302">
        <v>0.5509999999999999</v>
      </c>
      <c r="K58" s="301">
        <v>12.573</v>
      </c>
      <c r="L58" s="302"/>
      <c r="M58" s="304" t="str">
        <f t="shared" si="16"/>
        <v>         /0</v>
      </c>
      <c r="N58" s="300">
        <v>21.342</v>
      </c>
      <c r="O58" s="301">
        <v>2.584</v>
      </c>
      <c r="P58" s="302">
        <v>2.2609999999999997</v>
      </c>
      <c r="Q58" s="301">
        <v>56.199000000000005</v>
      </c>
      <c r="R58" s="302">
        <f t="shared" si="11"/>
        <v>82.386</v>
      </c>
      <c r="S58" s="303">
        <f t="shared" si="12"/>
        <v>0.0002182474728985877</v>
      </c>
      <c r="T58" s="314">
        <v>16.659</v>
      </c>
      <c r="U58" s="301">
        <v>2.815</v>
      </c>
      <c r="V58" s="302">
        <v>36.347</v>
      </c>
      <c r="W58" s="301">
        <v>89.298</v>
      </c>
      <c r="X58" s="302">
        <f t="shared" si="13"/>
        <v>145.119</v>
      </c>
      <c r="Y58" s="305">
        <f t="shared" si="14"/>
        <v>-0.432286606164596</v>
      </c>
    </row>
    <row r="59" spans="1:25" s="111" customFormat="1" ht="19.5" customHeight="1" thickBot="1">
      <c r="A59" s="118" t="s">
        <v>51</v>
      </c>
      <c r="B59" s="115">
        <v>44.56799999999999</v>
      </c>
      <c r="C59" s="114">
        <v>0.001</v>
      </c>
      <c r="D59" s="113">
        <v>0</v>
      </c>
      <c r="E59" s="114">
        <v>0</v>
      </c>
      <c r="F59" s="113">
        <f t="shared" si="8"/>
        <v>44.56899999999999</v>
      </c>
      <c r="G59" s="116">
        <f t="shared" si="9"/>
        <v>0.0008581946925638676</v>
      </c>
      <c r="H59" s="115">
        <v>53.54900000000001</v>
      </c>
      <c r="I59" s="114">
        <v>0.876</v>
      </c>
      <c r="J59" s="113"/>
      <c r="K59" s="114"/>
      <c r="L59" s="113"/>
      <c r="M59" s="117" t="str">
        <f t="shared" si="16"/>
        <v>         /0</v>
      </c>
      <c r="N59" s="115">
        <v>264.122</v>
      </c>
      <c r="O59" s="114">
        <v>1.74</v>
      </c>
      <c r="P59" s="113"/>
      <c r="Q59" s="114"/>
      <c r="R59" s="113">
        <f t="shared" si="11"/>
        <v>265.862</v>
      </c>
      <c r="S59" s="116">
        <f t="shared" si="12"/>
        <v>0.0007042908945666051</v>
      </c>
      <c r="T59" s="115">
        <v>359.218</v>
      </c>
      <c r="U59" s="114">
        <v>7.049000000000001</v>
      </c>
      <c r="V59" s="113">
        <v>0.145</v>
      </c>
      <c r="W59" s="114">
        <v>0.06</v>
      </c>
      <c r="X59" s="113">
        <f t="shared" si="13"/>
        <v>366.472</v>
      </c>
      <c r="Y59" s="112">
        <f t="shared" si="14"/>
        <v>-0.2745366631011372</v>
      </c>
    </row>
    <row r="60" ht="10.5" customHeight="1" thickTop="1">
      <c r="A60" s="79"/>
    </row>
    <row r="61" ht="14.25">
      <c r="A61" s="79" t="s">
        <v>50</v>
      </c>
    </row>
    <row r="62" ht="14.25">
      <c r="A62" s="86" t="s">
        <v>27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60:Y65536 M60:M65536 Y3 M3 M5 Y5 Y7:Y8 M7:M8">
    <cfRule type="cellIs" priority="4" dxfId="99" operator="lessThan" stopIfTrue="1">
      <formula>0</formula>
    </cfRule>
  </conditionalFormatting>
  <conditionalFormatting sqref="Y9:Y59 M9:M59">
    <cfRule type="cellIs" priority="5" dxfId="99" operator="lessThan" stopIfTrue="1">
      <formula>0</formula>
    </cfRule>
    <cfRule type="cellIs" priority="6" dxfId="101" operator="greaterThanOrEqual" stopIfTrue="1">
      <formula>0</formula>
    </cfRule>
  </conditionalFormatting>
  <conditionalFormatting sqref="Y53 M53">
    <cfRule type="cellIs" priority="2" dxfId="99" operator="lessThan" stopIfTrue="1">
      <formula>0</formula>
    </cfRule>
    <cfRule type="cellIs" priority="3" dxfId="101" operator="greaterThanOrEqual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4:W5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0.28125" style="86" customWidth="1"/>
    <col min="2" max="2" width="8.57421875" style="86" customWidth="1"/>
    <col min="3" max="3" width="9.7109375" style="86" bestFit="1" customWidth="1"/>
    <col min="4" max="4" width="8.00390625" style="86" bestFit="1" customWidth="1"/>
    <col min="5" max="5" width="9.7109375" style="86" bestFit="1" customWidth="1"/>
    <col min="6" max="6" width="9.421875" style="86" bestFit="1" customWidth="1"/>
    <col min="7" max="7" width="11.28125" style="86" customWidth="1"/>
    <col min="8" max="8" width="9.28125" style="86" bestFit="1" customWidth="1"/>
    <col min="9" max="9" width="9.7109375" style="86" bestFit="1" customWidth="1"/>
    <col min="10" max="10" width="8.57421875" style="86" customWidth="1"/>
    <col min="11" max="11" width="9.7109375" style="86" bestFit="1" customWidth="1"/>
    <col min="12" max="12" width="9.28125" style="86" bestFit="1" customWidth="1"/>
    <col min="13" max="13" width="10.28125" style="86" customWidth="1"/>
    <col min="14" max="14" width="9.7109375" style="86" customWidth="1"/>
    <col min="15" max="15" width="10.8515625" style="86" customWidth="1"/>
    <col min="16" max="16" width="9.57421875" style="86" customWidth="1"/>
    <col min="17" max="17" width="10.140625" style="86" customWidth="1"/>
    <col min="18" max="18" width="10.57421875" style="86" customWidth="1"/>
    <col min="19" max="19" width="11.00390625" style="86" customWidth="1"/>
    <col min="20" max="20" width="10.421875" style="86" customWidth="1"/>
    <col min="21" max="23" width="10.28125" style="86" customWidth="1"/>
    <col min="24" max="24" width="10.421875" style="86" customWidth="1"/>
    <col min="25" max="25" width="8.7109375" style="86" bestFit="1" customWidth="1"/>
    <col min="26" max="16384" width="8.00390625" style="86" customWidth="1"/>
  </cols>
  <sheetData>
    <row r="1" spans="24:25" ht="18.75" thickBot="1">
      <c r="X1" s="666" t="s">
        <v>26</v>
      </c>
      <c r="Y1" s="667"/>
    </row>
    <row r="2" ht="5.25" customHeight="1" thickBot="1"/>
    <row r="3" spans="1:25" ht="24.75" customHeight="1" thickTop="1">
      <c r="A3" s="711" t="s">
        <v>67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3"/>
    </row>
    <row r="4" spans="1:25" ht="21" customHeight="1" thickBot="1">
      <c r="A4" s="720" t="s">
        <v>42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2"/>
    </row>
    <row r="5" spans="1:25" s="138" customFormat="1" ht="18" customHeight="1" thickBot="1" thickTop="1">
      <c r="A5" s="652" t="s">
        <v>66</v>
      </c>
      <c r="B5" s="704" t="s">
        <v>34</v>
      </c>
      <c r="C5" s="705"/>
      <c r="D5" s="705"/>
      <c r="E5" s="705"/>
      <c r="F5" s="705"/>
      <c r="G5" s="705"/>
      <c r="H5" s="705"/>
      <c r="I5" s="705"/>
      <c r="J5" s="706"/>
      <c r="K5" s="706"/>
      <c r="L5" s="706"/>
      <c r="M5" s="707"/>
      <c r="N5" s="704" t="s">
        <v>33</v>
      </c>
      <c r="O5" s="705"/>
      <c r="P5" s="705"/>
      <c r="Q5" s="705"/>
      <c r="R5" s="705"/>
      <c r="S5" s="705"/>
      <c r="T5" s="705"/>
      <c r="U5" s="705"/>
      <c r="V5" s="705"/>
      <c r="W5" s="705"/>
      <c r="X5" s="705"/>
      <c r="Y5" s="708"/>
    </row>
    <row r="6" spans="1:25" s="99" customFormat="1" ht="26.25" customHeight="1" thickBot="1">
      <c r="A6" s="653"/>
      <c r="B6" s="696" t="s">
        <v>154</v>
      </c>
      <c r="C6" s="697"/>
      <c r="D6" s="697"/>
      <c r="E6" s="697"/>
      <c r="F6" s="697"/>
      <c r="G6" s="701" t="s">
        <v>32</v>
      </c>
      <c r="H6" s="696" t="s">
        <v>155</v>
      </c>
      <c r="I6" s="697"/>
      <c r="J6" s="697"/>
      <c r="K6" s="697"/>
      <c r="L6" s="697"/>
      <c r="M6" s="698" t="s">
        <v>31</v>
      </c>
      <c r="N6" s="696" t="s">
        <v>156</v>
      </c>
      <c r="O6" s="697"/>
      <c r="P6" s="697"/>
      <c r="Q6" s="697"/>
      <c r="R6" s="697"/>
      <c r="S6" s="701" t="s">
        <v>32</v>
      </c>
      <c r="T6" s="696" t="s">
        <v>157</v>
      </c>
      <c r="U6" s="697"/>
      <c r="V6" s="697"/>
      <c r="W6" s="697"/>
      <c r="X6" s="697"/>
      <c r="Y6" s="714" t="s">
        <v>31</v>
      </c>
    </row>
    <row r="7" spans="1:25" s="99" customFormat="1" ht="26.25" customHeight="1">
      <c r="A7" s="654"/>
      <c r="B7" s="665" t="s">
        <v>20</v>
      </c>
      <c r="C7" s="657"/>
      <c r="D7" s="656" t="s">
        <v>19</v>
      </c>
      <c r="E7" s="657"/>
      <c r="F7" s="730" t="s">
        <v>15</v>
      </c>
      <c r="G7" s="702"/>
      <c r="H7" s="665" t="s">
        <v>20</v>
      </c>
      <c r="I7" s="657"/>
      <c r="J7" s="656" t="s">
        <v>19</v>
      </c>
      <c r="K7" s="657"/>
      <c r="L7" s="730" t="s">
        <v>15</v>
      </c>
      <c r="M7" s="699"/>
      <c r="N7" s="665" t="s">
        <v>20</v>
      </c>
      <c r="O7" s="657"/>
      <c r="P7" s="656" t="s">
        <v>19</v>
      </c>
      <c r="Q7" s="657"/>
      <c r="R7" s="730" t="s">
        <v>15</v>
      </c>
      <c r="S7" s="702"/>
      <c r="T7" s="665" t="s">
        <v>20</v>
      </c>
      <c r="U7" s="657"/>
      <c r="V7" s="656" t="s">
        <v>19</v>
      </c>
      <c r="W7" s="657"/>
      <c r="X7" s="730" t="s">
        <v>15</v>
      </c>
      <c r="Y7" s="715"/>
    </row>
    <row r="8" spans="1:25" s="134" customFormat="1" ht="15.75" customHeight="1" thickBot="1">
      <c r="A8" s="655"/>
      <c r="B8" s="137" t="s">
        <v>29</v>
      </c>
      <c r="C8" s="135" t="s">
        <v>28</v>
      </c>
      <c r="D8" s="136" t="s">
        <v>29</v>
      </c>
      <c r="E8" s="135" t="s">
        <v>28</v>
      </c>
      <c r="F8" s="710"/>
      <c r="G8" s="703"/>
      <c r="H8" s="137" t="s">
        <v>29</v>
      </c>
      <c r="I8" s="135" t="s">
        <v>28</v>
      </c>
      <c r="J8" s="136" t="s">
        <v>29</v>
      </c>
      <c r="K8" s="135" t="s">
        <v>28</v>
      </c>
      <c r="L8" s="710"/>
      <c r="M8" s="700"/>
      <c r="N8" s="137" t="s">
        <v>29</v>
      </c>
      <c r="O8" s="135" t="s">
        <v>28</v>
      </c>
      <c r="P8" s="136" t="s">
        <v>29</v>
      </c>
      <c r="Q8" s="135" t="s">
        <v>28</v>
      </c>
      <c r="R8" s="710"/>
      <c r="S8" s="703"/>
      <c r="T8" s="137" t="s">
        <v>29</v>
      </c>
      <c r="U8" s="135" t="s">
        <v>28</v>
      </c>
      <c r="V8" s="136" t="s">
        <v>29</v>
      </c>
      <c r="W8" s="135" t="s">
        <v>28</v>
      </c>
      <c r="X8" s="710"/>
      <c r="Y8" s="716"/>
    </row>
    <row r="9" spans="1:25" s="88" customFormat="1" ht="18" customHeight="1" thickBot="1" thickTop="1">
      <c r="A9" s="187" t="s">
        <v>22</v>
      </c>
      <c r="B9" s="179">
        <f>B10+B14+B24+B32+B40+B44</f>
        <v>21280.062</v>
      </c>
      <c r="C9" s="178">
        <f>C10+C14+C24+C32+C40+C44</f>
        <v>13676.981</v>
      </c>
      <c r="D9" s="177">
        <f>D10+D14+D24+D32+D40+D44</f>
        <v>11004.347000000002</v>
      </c>
      <c r="E9" s="178">
        <f>E10+E14+E24+E32+E40+E44</f>
        <v>5972.047</v>
      </c>
      <c r="F9" s="177">
        <f>SUM(B9:E9)</f>
        <v>51933.437000000005</v>
      </c>
      <c r="G9" s="180">
        <f>F9/$F$9</f>
        <v>1</v>
      </c>
      <c r="H9" s="179">
        <f>H10+H14+H24+H32+H40+H44</f>
        <v>25070.021999999997</v>
      </c>
      <c r="I9" s="178">
        <f>I10+I14+I24+I32+I40+I44</f>
        <v>14500.525000000001</v>
      </c>
      <c r="J9" s="177">
        <f>J10+J14+J24+J32+J40+J44</f>
        <v>6296.044999999999</v>
      </c>
      <c r="K9" s="178">
        <f>K10+K14+K24+K32+K40+K44</f>
        <v>3104.829</v>
      </c>
      <c r="L9" s="177">
        <f>SUM(H9:K9)</f>
        <v>48971.420999999995</v>
      </c>
      <c r="M9" s="255">
        <f>IF(ISERROR(F9/L9-1),"         /0",(F9/L9-1))</f>
        <v>0.06048458344714991</v>
      </c>
      <c r="N9" s="179">
        <f>N10+N14+N24+N32+N40+N44</f>
        <v>160803.7630000001</v>
      </c>
      <c r="O9" s="178">
        <f>O10+O14+O24+O32+O40+O44</f>
        <v>89552.859</v>
      </c>
      <c r="P9" s="177">
        <f>P10+P14+P24+P32+P40+P44</f>
        <v>90443.79400000001</v>
      </c>
      <c r="Q9" s="178">
        <f>Q10+Q14+Q24+Q32+Q40+Q44</f>
        <v>36688.491</v>
      </c>
      <c r="R9" s="177">
        <f>SUM(N9:Q9)</f>
        <v>377488.90700000006</v>
      </c>
      <c r="S9" s="180">
        <f>R9/$R$9</f>
        <v>1</v>
      </c>
      <c r="T9" s="179">
        <f>T10+T14+T24+T32+T40+T44</f>
        <v>183272.3569999999</v>
      </c>
      <c r="U9" s="178">
        <f>U10+U14+U24+U32+U40+U44</f>
        <v>95423.619</v>
      </c>
      <c r="V9" s="177">
        <f>V10+V14+V24+V32+V40+V44</f>
        <v>49504.51397</v>
      </c>
      <c r="W9" s="178">
        <f>W10+W14+W24+W32+W40+W44</f>
        <v>16913.825000000004</v>
      </c>
      <c r="X9" s="177">
        <f>SUM(T9:W9)</f>
        <v>345114.3149699999</v>
      </c>
      <c r="Y9" s="176">
        <f>IF(ISERROR(R9/X9-1),"         /0",(R9/X9-1))</f>
        <v>0.0938083140156456</v>
      </c>
    </row>
    <row r="10" spans="1:25" s="148" customFormat="1" ht="19.5" customHeight="1" thickTop="1">
      <c r="A10" s="157" t="s">
        <v>56</v>
      </c>
      <c r="B10" s="154">
        <f>SUM(B11:B13)</f>
        <v>11609.823</v>
      </c>
      <c r="C10" s="153">
        <f>SUM(C11:C13)</f>
        <v>4568.293000000001</v>
      </c>
      <c r="D10" s="152">
        <f>SUM(D11:D13)</f>
        <v>9227.582</v>
      </c>
      <c r="E10" s="151">
        <f>SUM(E11:E13)</f>
        <v>4825.687</v>
      </c>
      <c r="F10" s="152">
        <f aca="true" t="shared" si="0" ref="F10:F44">SUM(B10:E10)</f>
        <v>30231.385000000002</v>
      </c>
      <c r="G10" s="155">
        <f aca="true" t="shared" si="1" ref="G10:G44">F10/$F$9</f>
        <v>0.5821179329995048</v>
      </c>
      <c r="H10" s="154">
        <f>SUM(H11:H13)</f>
        <v>16053.970000000001</v>
      </c>
      <c r="I10" s="153">
        <f>SUM(I11:I13)</f>
        <v>6061.272000000001</v>
      </c>
      <c r="J10" s="152">
        <f>SUM(J11:J13)</f>
        <v>5057.467999999999</v>
      </c>
      <c r="K10" s="151">
        <f>SUM(K11:K13)</f>
        <v>2217.4240000000004</v>
      </c>
      <c r="L10" s="152">
        <f aca="true" t="shared" si="2" ref="L10:L44">SUM(H10:K10)</f>
        <v>29390.134</v>
      </c>
      <c r="M10" s="156">
        <f aca="true" t="shared" si="3" ref="M10:M23">IF(ISERROR(F10/L10-1),"         /0",(F10/L10-1))</f>
        <v>0.028623585043879185</v>
      </c>
      <c r="N10" s="154">
        <f>SUM(N11:N13)</f>
        <v>98486.03600000008</v>
      </c>
      <c r="O10" s="153">
        <f>SUM(O11:O13)</f>
        <v>31446.43199999999</v>
      </c>
      <c r="P10" s="152">
        <f>SUM(P11:P13)</f>
        <v>79079.71100000001</v>
      </c>
      <c r="Q10" s="151">
        <f>SUM(Q11:Q13)</f>
        <v>28933.225</v>
      </c>
      <c r="R10" s="152">
        <f aca="true" t="shared" si="4" ref="R10:R44">SUM(N10:Q10)</f>
        <v>237945.40400000007</v>
      </c>
      <c r="S10" s="155">
        <f aca="true" t="shared" si="5" ref="S10:S44">R10/$R$9</f>
        <v>0.6303374737313805</v>
      </c>
      <c r="T10" s="154">
        <f>SUM(T11:T13)</f>
        <v>126947.63199999994</v>
      </c>
      <c r="U10" s="153">
        <f>SUM(U11:U13)</f>
        <v>40999.22300000001</v>
      </c>
      <c r="V10" s="152">
        <f>SUM(V11:V13)</f>
        <v>45326.35297</v>
      </c>
      <c r="W10" s="151">
        <f>SUM(W11:W13)</f>
        <v>14301.974000000002</v>
      </c>
      <c r="X10" s="152">
        <f aca="true" t="shared" si="6" ref="X10:X41">SUM(T10:W10)</f>
        <v>227575.18196999998</v>
      </c>
      <c r="Y10" s="149">
        <f aca="true" t="shared" si="7" ref="Y10:Y44">IF(ISERROR(R10/X10-1),"         /0",IF(R10/X10&gt;5,"  *  ",(R10/X10-1)))</f>
        <v>0.04556833456192577</v>
      </c>
    </row>
    <row r="11" spans="1:25" ht="19.5" customHeight="1">
      <c r="A11" s="292" t="s">
        <v>357</v>
      </c>
      <c r="B11" s="293">
        <v>11524.072</v>
      </c>
      <c r="C11" s="294">
        <v>4417.426</v>
      </c>
      <c r="D11" s="295">
        <v>9073.963</v>
      </c>
      <c r="E11" s="316">
        <v>4603.542</v>
      </c>
      <c r="F11" s="295">
        <f t="shared" si="0"/>
        <v>29619.003</v>
      </c>
      <c r="G11" s="296">
        <f t="shared" si="1"/>
        <v>0.570326262057333</v>
      </c>
      <c r="H11" s="293">
        <v>15889.333</v>
      </c>
      <c r="I11" s="294">
        <v>5763.021000000001</v>
      </c>
      <c r="J11" s="295">
        <v>4965.384999999999</v>
      </c>
      <c r="K11" s="316">
        <v>2159.068</v>
      </c>
      <c r="L11" s="295">
        <f t="shared" si="2"/>
        <v>28776.806999999997</v>
      </c>
      <c r="M11" s="297">
        <f t="shared" si="3"/>
        <v>0.029266485333136583</v>
      </c>
      <c r="N11" s="293">
        <v>97742.24800000008</v>
      </c>
      <c r="O11" s="294">
        <v>30777.13499999999</v>
      </c>
      <c r="P11" s="295">
        <v>77081.393</v>
      </c>
      <c r="Q11" s="316">
        <v>27654.042999999998</v>
      </c>
      <c r="R11" s="295">
        <f t="shared" si="4"/>
        <v>233254.81900000008</v>
      </c>
      <c r="S11" s="296">
        <f t="shared" si="5"/>
        <v>0.6179117178667187</v>
      </c>
      <c r="T11" s="293">
        <v>121537.79899999994</v>
      </c>
      <c r="U11" s="294">
        <v>39638.758000000016</v>
      </c>
      <c r="V11" s="295">
        <v>42218.34297</v>
      </c>
      <c r="W11" s="316">
        <v>11671.416000000001</v>
      </c>
      <c r="X11" s="295">
        <f t="shared" si="6"/>
        <v>215066.31596999997</v>
      </c>
      <c r="Y11" s="298">
        <f t="shared" si="7"/>
        <v>0.08457160270759112</v>
      </c>
    </row>
    <row r="12" spans="1:25" ht="19.5" customHeight="1">
      <c r="A12" s="299" t="s">
        <v>358</v>
      </c>
      <c r="B12" s="300">
        <v>48.373000000000005</v>
      </c>
      <c r="C12" s="301">
        <v>99.724</v>
      </c>
      <c r="D12" s="302">
        <v>153.619</v>
      </c>
      <c r="E12" s="319">
        <v>167.976</v>
      </c>
      <c r="F12" s="302">
        <f t="shared" si="0"/>
        <v>469.692</v>
      </c>
      <c r="G12" s="303">
        <f t="shared" si="1"/>
        <v>0.00904411545109175</v>
      </c>
      <c r="H12" s="300">
        <v>139.02599999999998</v>
      </c>
      <c r="I12" s="301">
        <v>146.652</v>
      </c>
      <c r="J12" s="302">
        <v>92.083</v>
      </c>
      <c r="K12" s="319">
        <v>58.356</v>
      </c>
      <c r="L12" s="302">
        <f t="shared" si="2"/>
        <v>436.11699999999996</v>
      </c>
      <c r="M12" s="304">
        <f t="shared" si="3"/>
        <v>0.07698622158732649</v>
      </c>
      <c r="N12" s="300">
        <v>272.8429999999999</v>
      </c>
      <c r="O12" s="301">
        <v>602.73</v>
      </c>
      <c r="P12" s="302">
        <v>1947.1760000000002</v>
      </c>
      <c r="Q12" s="319">
        <v>1002.2210000000001</v>
      </c>
      <c r="R12" s="302">
        <f t="shared" si="4"/>
        <v>3824.97</v>
      </c>
      <c r="S12" s="303">
        <f t="shared" si="5"/>
        <v>0.01013266861375611</v>
      </c>
      <c r="T12" s="300">
        <v>847.1680000000001</v>
      </c>
      <c r="U12" s="301">
        <v>694.1250000000002</v>
      </c>
      <c r="V12" s="302">
        <v>148.203</v>
      </c>
      <c r="W12" s="319">
        <v>99.093</v>
      </c>
      <c r="X12" s="302">
        <f t="shared" si="6"/>
        <v>1788.5890000000004</v>
      </c>
      <c r="Y12" s="305">
        <f t="shared" si="7"/>
        <v>1.1385404919743993</v>
      </c>
    </row>
    <row r="13" spans="1:25" ht="19.5" customHeight="1" thickBot="1">
      <c r="A13" s="306" t="s">
        <v>359</v>
      </c>
      <c r="B13" s="307">
        <v>37.378</v>
      </c>
      <c r="C13" s="308">
        <v>51.143</v>
      </c>
      <c r="D13" s="309">
        <v>0</v>
      </c>
      <c r="E13" s="322">
        <v>54.169</v>
      </c>
      <c r="F13" s="309">
        <f t="shared" si="0"/>
        <v>142.69</v>
      </c>
      <c r="G13" s="310">
        <f t="shared" si="1"/>
        <v>0.0027475554910798604</v>
      </c>
      <c r="H13" s="307">
        <v>25.611</v>
      </c>
      <c r="I13" s="308">
        <v>151.599</v>
      </c>
      <c r="J13" s="309"/>
      <c r="K13" s="322"/>
      <c r="L13" s="309">
        <f t="shared" si="2"/>
        <v>177.20999999999998</v>
      </c>
      <c r="M13" s="311">
        <f t="shared" si="3"/>
        <v>-0.19479713334461934</v>
      </c>
      <c r="N13" s="307">
        <v>470.945</v>
      </c>
      <c r="O13" s="308">
        <v>66.56700000000001</v>
      </c>
      <c r="P13" s="309">
        <v>51.142</v>
      </c>
      <c r="Q13" s="322">
        <v>276.961</v>
      </c>
      <c r="R13" s="309">
        <f t="shared" si="4"/>
        <v>865.615</v>
      </c>
      <c r="S13" s="310">
        <f t="shared" si="5"/>
        <v>0.002293087250905627</v>
      </c>
      <c r="T13" s="307">
        <v>4562.665</v>
      </c>
      <c r="U13" s="308">
        <v>666.34</v>
      </c>
      <c r="V13" s="309">
        <v>2959.8070000000002</v>
      </c>
      <c r="W13" s="322">
        <v>2531.465</v>
      </c>
      <c r="X13" s="309">
        <f t="shared" si="6"/>
        <v>10720.277</v>
      </c>
      <c r="Y13" s="312">
        <f t="shared" si="7"/>
        <v>-0.919254418519223</v>
      </c>
    </row>
    <row r="14" spans="1:25" s="148" customFormat="1" ht="19.5" customHeight="1">
      <c r="A14" s="157" t="s">
        <v>55</v>
      </c>
      <c r="B14" s="154">
        <f>SUM(B15:B23)</f>
        <v>4239.067</v>
      </c>
      <c r="C14" s="153">
        <f>SUM(C15:C23)</f>
        <v>4379.974</v>
      </c>
      <c r="D14" s="152">
        <f>SUM(D15:D23)</f>
        <v>694.5169999999999</v>
      </c>
      <c r="E14" s="151">
        <f>SUM(E15:E23)</f>
        <v>204.59699999999998</v>
      </c>
      <c r="F14" s="152">
        <f t="shared" si="0"/>
        <v>9518.155</v>
      </c>
      <c r="G14" s="155">
        <f t="shared" si="1"/>
        <v>0.18327604622047255</v>
      </c>
      <c r="H14" s="154">
        <f>SUM(H15:H23)</f>
        <v>4604.922</v>
      </c>
      <c r="I14" s="153">
        <f>SUM(I15:I23)</f>
        <v>4365.198</v>
      </c>
      <c r="J14" s="152">
        <f>SUM(J15:J23)</f>
        <v>147.51000000000002</v>
      </c>
      <c r="K14" s="151">
        <f>SUM(K15:K23)</f>
        <v>98.62400000000001</v>
      </c>
      <c r="L14" s="152">
        <f t="shared" si="2"/>
        <v>9216.253999999999</v>
      </c>
      <c r="M14" s="156">
        <f t="shared" si="3"/>
        <v>0.03275745221431636</v>
      </c>
      <c r="N14" s="154">
        <f>SUM(N15:N23)</f>
        <v>25485.574000000004</v>
      </c>
      <c r="O14" s="153">
        <f>SUM(O15:O23)</f>
        <v>28050.201000000005</v>
      </c>
      <c r="P14" s="152">
        <f>SUM(P15:P23)</f>
        <v>3825.026</v>
      </c>
      <c r="Q14" s="151">
        <f>SUM(Q15:Q23)</f>
        <v>1935.026</v>
      </c>
      <c r="R14" s="152">
        <f t="shared" si="4"/>
        <v>59295.827000000005</v>
      </c>
      <c r="S14" s="155">
        <f t="shared" si="5"/>
        <v>0.15707965426385362</v>
      </c>
      <c r="T14" s="154">
        <f>SUM(T15:T23)</f>
        <v>26233.380000000005</v>
      </c>
      <c r="U14" s="153">
        <f>SUM(U15:U23)</f>
        <v>29530.221000000005</v>
      </c>
      <c r="V14" s="152">
        <f>SUM(V15:V23)</f>
        <v>1359.4400000000003</v>
      </c>
      <c r="W14" s="151">
        <f>SUM(W15:W23)</f>
        <v>764.528</v>
      </c>
      <c r="X14" s="152">
        <f t="shared" si="6"/>
        <v>57887.56900000001</v>
      </c>
      <c r="Y14" s="149">
        <f t="shared" si="7"/>
        <v>0.02432746830325505</v>
      </c>
    </row>
    <row r="15" spans="1:25" ht="19.5" customHeight="1">
      <c r="A15" s="292" t="s">
        <v>361</v>
      </c>
      <c r="B15" s="293">
        <v>688.169</v>
      </c>
      <c r="C15" s="294">
        <v>1270.2040000000002</v>
      </c>
      <c r="D15" s="295">
        <v>159.54199999999997</v>
      </c>
      <c r="E15" s="316">
        <v>0.859</v>
      </c>
      <c r="F15" s="295">
        <f t="shared" si="0"/>
        <v>2118.774</v>
      </c>
      <c r="G15" s="296">
        <f t="shared" si="1"/>
        <v>0.040797877483055855</v>
      </c>
      <c r="H15" s="293">
        <v>1184.595</v>
      </c>
      <c r="I15" s="294">
        <v>1313.379</v>
      </c>
      <c r="J15" s="295">
        <v>0.4</v>
      </c>
      <c r="K15" s="294">
        <v>0.42</v>
      </c>
      <c r="L15" s="295">
        <f t="shared" si="2"/>
        <v>2498.7940000000003</v>
      </c>
      <c r="M15" s="297">
        <f t="shared" si="3"/>
        <v>-0.15208136405001793</v>
      </c>
      <c r="N15" s="293">
        <v>4022.6290000000004</v>
      </c>
      <c r="O15" s="294">
        <v>8834.972</v>
      </c>
      <c r="P15" s="295">
        <v>646.3180000000001</v>
      </c>
      <c r="Q15" s="294">
        <v>161.577</v>
      </c>
      <c r="R15" s="295">
        <f t="shared" si="4"/>
        <v>13665.496</v>
      </c>
      <c r="S15" s="296">
        <f t="shared" si="5"/>
        <v>0.036201053187504655</v>
      </c>
      <c r="T15" s="313">
        <v>4511.888</v>
      </c>
      <c r="U15" s="294">
        <v>8011.736000000001</v>
      </c>
      <c r="V15" s="295">
        <v>223.137</v>
      </c>
      <c r="W15" s="316">
        <v>77.90100000000001</v>
      </c>
      <c r="X15" s="295">
        <f t="shared" si="6"/>
        <v>12824.662</v>
      </c>
      <c r="Y15" s="298">
        <f t="shared" si="7"/>
        <v>0.06556383318328374</v>
      </c>
    </row>
    <row r="16" spans="1:25" ht="19.5" customHeight="1">
      <c r="A16" s="299" t="s">
        <v>360</v>
      </c>
      <c r="B16" s="300">
        <v>758.4719999999999</v>
      </c>
      <c r="C16" s="301">
        <v>1083.2910000000002</v>
      </c>
      <c r="D16" s="302">
        <v>263.408</v>
      </c>
      <c r="E16" s="319">
        <v>2.214</v>
      </c>
      <c r="F16" s="302">
        <f t="shared" si="0"/>
        <v>2107.3849999999998</v>
      </c>
      <c r="G16" s="303">
        <f t="shared" si="1"/>
        <v>0.040578577535702084</v>
      </c>
      <c r="H16" s="300">
        <v>945.7429999999999</v>
      </c>
      <c r="I16" s="301">
        <v>724.37</v>
      </c>
      <c r="J16" s="302"/>
      <c r="K16" s="301">
        <v>0</v>
      </c>
      <c r="L16" s="302">
        <f t="shared" si="2"/>
        <v>1670.1129999999998</v>
      </c>
      <c r="M16" s="304">
        <f t="shared" si="3"/>
        <v>0.2618218048718859</v>
      </c>
      <c r="N16" s="300">
        <v>5096.571</v>
      </c>
      <c r="O16" s="301">
        <v>4391.948</v>
      </c>
      <c r="P16" s="302">
        <v>1890.1509999999998</v>
      </c>
      <c r="Q16" s="301">
        <v>270.693</v>
      </c>
      <c r="R16" s="302">
        <f t="shared" si="4"/>
        <v>11649.363</v>
      </c>
      <c r="S16" s="303">
        <f t="shared" si="5"/>
        <v>0.030860146573790572</v>
      </c>
      <c r="T16" s="314">
        <v>5770.382000000002</v>
      </c>
      <c r="U16" s="301">
        <v>4055.556999999999</v>
      </c>
      <c r="V16" s="302">
        <v>5.878</v>
      </c>
      <c r="W16" s="301">
        <v>128.454</v>
      </c>
      <c r="X16" s="302">
        <f t="shared" si="6"/>
        <v>9960.271000000002</v>
      </c>
      <c r="Y16" s="305">
        <f t="shared" si="7"/>
        <v>0.16958293604661923</v>
      </c>
    </row>
    <row r="17" spans="1:25" ht="19.5" customHeight="1">
      <c r="A17" s="299" t="s">
        <v>363</v>
      </c>
      <c r="B17" s="300">
        <v>990.2139999999999</v>
      </c>
      <c r="C17" s="301">
        <v>1037.5710000000001</v>
      </c>
      <c r="D17" s="302">
        <v>0</v>
      </c>
      <c r="E17" s="319">
        <v>32.183</v>
      </c>
      <c r="F17" s="302">
        <f>SUM(B17:E17)</f>
        <v>2059.9680000000003</v>
      </c>
      <c r="G17" s="303">
        <f>F17/$F$9</f>
        <v>0.03966554341473683</v>
      </c>
      <c r="H17" s="300">
        <v>447.939</v>
      </c>
      <c r="I17" s="301">
        <v>1078.4650000000001</v>
      </c>
      <c r="J17" s="302">
        <v>0</v>
      </c>
      <c r="K17" s="301">
        <v>42.318999999999996</v>
      </c>
      <c r="L17" s="302">
        <f>SUM(H17:K17)</f>
        <v>1568.7230000000002</v>
      </c>
      <c r="M17" s="304">
        <f>IF(ISERROR(F17/L17-1),"         /0",(F17/L17-1))</f>
        <v>0.31314961277421194</v>
      </c>
      <c r="N17" s="300">
        <v>4729.349000000001</v>
      </c>
      <c r="O17" s="301">
        <v>7433.960999999999</v>
      </c>
      <c r="P17" s="302">
        <v>31.806</v>
      </c>
      <c r="Q17" s="301">
        <v>300.624</v>
      </c>
      <c r="R17" s="302">
        <f>SUM(N17:Q17)</f>
        <v>12495.740000000002</v>
      </c>
      <c r="S17" s="303">
        <f>R17/$R$9</f>
        <v>0.03310227073771998</v>
      </c>
      <c r="T17" s="314">
        <v>3494.231</v>
      </c>
      <c r="U17" s="301">
        <v>7175.773000000003</v>
      </c>
      <c r="V17" s="302">
        <v>6.735</v>
      </c>
      <c r="W17" s="301">
        <v>397.832</v>
      </c>
      <c r="X17" s="302">
        <f>SUM(T17:W17)</f>
        <v>11074.571000000004</v>
      </c>
      <c r="Y17" s="305">
        <f>IF(ISERROR(R17/X17-1),"         /0",IF(R17/X17&gt;5,"  *  ",(R17/X17-1)))</f>
        <v>0.12832722820595022</v>
      </c>
    </row>
    <row r="18" spans="1:25" ht="19.5" customHeight="1">
      <c r="A18" s="299" t="s">
        <v>362</v>
      </c>
      <c r="B18" s="300">
        <v>652.143</v>
      </c>
      <c r="C18" s="301">
        <v>476.935</v>
      </c>
      <c r="D18" s="302">
        <v>271.562</v>
      </c>
      <c r="E18" s="319">
        <v>114.376</v>
      </c>
      <c r="F18" s="302">
        <f t="shared" si="0"/>
        <v>1515.0159999999998</v>
      </c>
      <c r="G18" s="303">
        <f t="shared" si="1"/>
        <v>0.029172265259470496</v>
      </c>
      <c r="H18" s="300">
        <v>875.1370000000001</v>
      </c>
      <c r="I18" s="301">
        <v>689.933</v>
      </c>
      <c r="J18" s="302">
        <v>147.11</v>
      </c>
      <c r="K18" s="301">
        <v>14.175</v>
      </c>
      <c r="L18" s="302">
        <f t="shared" si="2"/>
        <v>1726.3550000000002</v>
      </c>
      <c r="M18" s="304">
        <f t="shared" si="3"/>
        <v>-0.12241920114924243</v>
      </c>
      <c r="N18" s="300">
        <v>4609.319</v>
      </c>
      <c r="O18" s="301">
        <v>3660.4500000000003</v>
      </c>
      <c r="P18" s="302">
        <v>1115.63</v>
      </c>
      <c r="Q18" s="301">
        <v>692.736</v>
      </c>
      <c r="R18" s="302">
        <f t="shared" si="4"/>
        <v>10078.135000000002</v>
      </c>
      <c r="S18" s="303">
        <f t="shared" si="5"/>
        <v>0.026697830884868892</v>
      </c>
      <c r="T18" s="314">
        <v>5111.739</v>
      </c>
      <c r="U18" s="301">
        <v>6877.654999999999</v>
      </c>
      <c r="V18" s="302">
        <v>930.7040000000001</v>
      </c>
      <c r="W18" s="301">
        <v>65.32300000000001</v>
      </c>
      <c r="X18" s="302">
        <f t="shared" si="6"/>
        <v>12985.420999999998</v>
      </c>
      <c r="Y18" s="305">
        <f t="shared" si="7"/>
        <v>-0.22388846691994024</v>
      </c>
    </row>
    <row r="19" spans="1:25" ht="19.5" customHeight="1">
      <c r="A19" s="299" t="s">
        <v>364</v>
      </c>
      <c r="B19" s="300">
        <v>360.728</v>
      </c>
      <c r="C19" s="301">
        <v>360.418</v>
      </c>
      <c r="D19" s="302">
        <v>0</v>
      </c>
      <c r="E19" s="319">
        <v>0</v>
      </c>
      <c r="F19" s="302">
        <f t="shared" si="0"/>
        <v>721.146</v>
      </c>
      <c r="G19" s="303">
        <f t="shared" si="1"/>
        <v>0.01388596714675364</v>
      </c>
      <c r="H19" s="300">
        <v>318.296</v>
      </c>
      <c r="I19" s="301">
        <v>249.097</v>
      </c>
      <c r="J19" s="302"/>
      <c r="K19" s="301">
        <v>10.196</v>
      </c>
      <c r="L19" s="302">
        <f t="shared" si="2"/>
        <v>577.589</v>
      </c>
      <c r="M19" s="304">
        <f t="shared" si="3"/>
        <v>0.24854524584090054</v>
      </c>
      <c r="N19" s="300">
        <v>2097.956</v>
      </c>
      <c r="O19" s="301">
        <v>2265.9750000000004</v>
      </c>
      <c r="P19" s="302">
        <v>0</v>
      </c>
      <c r="Q19" s="301">
        <v>80.83</v>
      </c>
      <c r="R19" s="302">
        <f t="shared" si="4"/>
        <v>4444.761</v>
      </c>
      <c r="S19" s="303">
        <f t="shared" si="5"/>
        <v>0.011774547324644958</v>
      </c>
      <c r="T19" s="314">
        <v>1460.221</v>
      </c>
      <c r="U19" s="301">
        <v>1265.273</v>
      </c>
      <c r="V19" s="302">
        <v>0.15</v>
      </c>
      <c r="W19" s="301">
        <v>10.346</v>
      </c>
      <c r="X19" s="302">
        <f t="shared" si="6"/>
        <v>2735.99</v>
      </c>
      <c r="Y19" s="305">
        <f t="shared" si="7"/>
        <v>0.6245530868168381</v>
      </c>
    </row>
    <row r="20" spans="1:25" ht="19.5" customHeight="1">
      <c r="A20" s="299" t="s">
        <v>368</v>
      </c>
      <c r="B20" s="300">
        <v>461.379</v>
      </c>
      <c r="C20" s="301">
        <v>26.328999999999997</v>
      </c>
      <c r="D20" s="302">
        <v>0</v>
      </c>
      <c r="E20" s="319">
        <v>0</v>
      </c>
      <c r="F20" s="302">
        <f t="shared" si="0"/>
        <v>487.708</v>
      </c>
      <c r="G20" s="303">
        <f t="shared" si="1"/>
        <v>0.009391021048732053</v>
      </c>
      <c r="H20" s="300">
        <v>499.209</v>
      </c>
      <c r="I20" s="301">
        <v>16.284</v>
      </c>
      <c r="J20" s="302"/>
      <c r="K20" s="301">
        <v>29.477</v>
      </c>
      <c r="L20" s="302">
        <f t="shared" si="2"/>
        <v>544.97</v>
      </c>
      <c r="M20" s="304">
        <f t="shared" si="3"/>
        <v>-0.10507367378020804</v>
      </c>
      <c r="N20" s="300">
        <v>2355.7580000000003</v>
      </c>
      <c r="O20" s="301">
        <v>133.242</v>
      </c>
      <c r="P20" s="302">
        <v>47.694</v>
      </c>
      <c r="Q20" s="301">
        <v>170.54600000000002</v>
      </c>
      <c r="R20" s="302">
        <f t="shared" si="4"/>
        <v>2707.2400000000002</v>
      </c>
      <c r="S20" s="303">
        <f t="shared" si="5"/>
        <v>0.007171707432451783</v>
      </c>
      <c r="T20" s="314">
        <v>3233.4049999999997</v>
      </c>
      <c r="U20" s="301">
        <v>47.397</v>
      </c>
      <c r="V20" s="302">
        <v>52.59</v>
      </c>
      <c r="W20" s="301">
        <v>49.962</v>
      </c>
      <c r="X20" s="302">
        <f t="shared" si="6"/>
        <v>3383.354</v>
      </c>
      <c r="Y20" s="305">
        <f t="shared" si="7"/>
        <v>-0.1998354295766862</v>
      </c>
    </row>
    <row r="21" spans="1:25" ht="19.5" customHeight="1">
      <c r="A21" s="299" t="s">
        <v>367</v>
      </c>
      <c r="B21" s="300">
        <v>203.63600000000002</v>
      </c>
      <c r="C21" s="301">
        <v>110.673</v>
      </c>
      <c r="D21" s="302">
        <v>0</v>
      </c>
      <c r="E21" s="319">
        <v>0</v>
      </c>
      <c r="F21" s="302">
        <f t="shared" si="0"/>
        <v>314.309</v>
      </c>
      <c r="G21" s="303">
        <f t="shared" si="1"/>
        <v>0.00605215094853052</v>
      </c>
      <c r="H21" s="300">
        <v>24.271</v>
      </c>
      <c r="I21" s="301">
        <v>140.308</v>
      </c>
      <c r="J21" s="302"/>
      <c r="K21" s="301"/>
      <c r="L21" s="302">
        <f t="shared" si="2"/>
        <v>164.579</v>
      </c>
      <c r="M21" s="304">
        <f t="shared" si="3"/>
        <v>0.9097758523262385</v>
      </c>
      <c r="N21" s="300">
        <v>1179.4270000000001</v>
      </c>
      <c r="O21" s="301">
        <v>766.448</v>
      </c>
      <c r="P21" s="302">
        <v>36.24</v>
      </c>
      <c r="Q21" s="301">
        <v>48.341</v>
      </c>
      <c r="R21" s="302">
        <f t="shared" si="4"/>
        <v>2030.456</v>
      </c>
      <c r="S21" s="303">
        <f t="shared" si="5"/>
        <v>0.005378849450534978</v>
      </c>
      <c r="T21" s="314">
        <v>376.391</v>
      </c>
      <c r="U21" s="301">
        <v>904.366</v>
      </c>
      <c r="V21" s="302"/>
      <c r="W21" s="301"/>
      <c r="X21" s="302">
        <f t="shared" si="6"/>
        <v>1280.757</v>
      </c>
      <c r="Y21" s="305">
        <f t="shared" si="7"/>
        <v>0.5853561604582289</v>
      </c>
    </row>
    <row r="22" spans="1:25" ht="18.75" customHeight="1">
      <c r="A22" s="299" t="s">
        <v>365</v>
      </c>
      <c r="B22" s="300">
        <v>104.914</v>
      </c>
      <c r="C22" s="301">
        <v>14.456</v>
      </c>
      <c r="D22" s="302">
        <v>0.005</v>
      </c>
      <c r="E22" s="301">
        <v>0.01</v>
      </c>
      <c r="F22" s="302">
        <f t="shared" si="0"/>
        <v>119.385</v>
      </c>
      <c r="G22" s="303">
        <f t="shared" si="1"/>
        <v>0.0022988079914680014</v>
      </c>
      <c r="H22" s="300">
        <v>289.498</v>
      </c>
      <c r="I22" s="301">
        <v>151.325</v>
      </c>
      <c r="J22" s="302">
        <v>0</v>
      </c>
      <c r="K22" s="301"/>
      <c r="L22" s="302">
        <f t="shared" si="2"/>
        <v>440.823</v>
      </c>
      <c r="M22" s="304">
        <f t="shared" si="3"/>
        <v>-0.7291770166257205</v>
      </c>
      <c r="N22" s="300">
        <v>1249.3070000000002</v>
      </c>
      <c r="O22" s="301">
        <v>556.7749999999999</v>
      </c>
      <c r="P22" s="302">
        <v>57.187000000000005</v>
      </c>
      <c r="Q22" s="301">
        <v>116.96800000000002</v>
      </c>
      <c r="R22" s="302">
        <f t="shared" si="4"/>
        <v>1980.237</v>
      </c>
      <c r="S22" s="303">
        <f t="shared" si="5"/>
        <v>0.005245815077686507</v>
      </c>
      <c r="T22" s="314">
        <v>2089.65</v>
      </c>
      <c r="U22" s="301">
        <v>1188.913</v>
      </c>
      <c r="V22" s="302">
        <v>140.246</v>
      </c>
      <c r="W22" s="301">
        <v>9.975000000000001</v>
      </c>
      <c r="X22" s="302">
        <f t="shared" si="6"/>
        <v>3428.784</v>
      </c>
      <c r="Y22" s="305">
        <f t="shared" si="7"/>
        <v>-0.4224666820657119</v>
      </c>
    </row>
    <row r="23" spans="1:25" ht="19.5" customHeight="1" thickBot="1">
      <c r="A23" s="306" t="s">
        <v>51</v>
      </c>
      <c r="B23" s="307">
        <v>19.412</v>
      </c>
      <c r="C23" s="308">
        <v>0.097</v>
      </c>
      <c r="D23" s="309">
        <v>0</v>
      </c>
      <c r="E23" s="308">
        <v>54.955</v>
      </c>
      <c r="F23" s="309">
        <f t="shared" si="0"/>
        <v>74.464</v>
      </c>
      <c r="G23" s="310">
        <f t="shared" si="1"/>
        <v>0.0014338353920230619</v>
      </c>
      <c r="H23" s="307">
        <v>20.234</v>
      </c>
      <c r="I23" s="308">
        <v>2.037</v>
      </c>
      <c r="J23" s="309">
        <v>0</v>
      </c>
      <c r="K23" s="308">
        <v>2.037</v>
      </c>
      <c r="L23" s="309">
        <f t="shared" si="2"/>
        <v>24.308</v>
      </c>
      <c r="M23" s="304">
        <f t="shared" si="3"/>
        <v>2.063353628435083</v>
      </c>
      <c r="N23" s="307">
        <v>145.258</v>
      </c>
      <c r="O23" s="308">
        <v>6.430000000000001</v>
      </c>
      <c r="P23" s="309">
        <v>0</v>
      </c>
      <c r="Q23" s="308">
        <v>92.711</v>
      </c>
      <c r="R23" s="309">
        <f t="shared" si="4"/>
        <v>244.399</v>
      </c>
      <c r="S23" s="310">
        <f t="shared" si="5"/>
        <v>0.0006474335946512991</v>
      </c>
      <c r="T23" s="315">
        <v>185.473</v>
      </c>
      <c r="U23" s="308">
        <v>3.5509999999999997</v>
      </c>
      <c r="V23" s="309">
        <v>0</v>
      </c>
      <c r="W23" s="308">
        <v>24.735</v>
      </c>
      <c r="X23" s="309">
        <f t="shared" si="6"/>
        <v>213.75900000000001</v>
      </c>
      <c r="Y23" s="312">
        <f t="shared" si="7"/>
        <v>0.14333899391370641</v>
      </c>
    </row>
    <row r="24" spans="1:25" s="148" customFormat="1" ht="19.5" customHeight="1">
      <c r="A24" s="157" t="s">
        <v>54</v>
      </c>
      <c r="B24" s="154">
        <f>SUM(B25:B31)</f>
        <v>2610.4680000000003</v>
      </c>
      <c r="C24" s="153">
        <f>SUM(C25:C31)</f>
        <v>2877.8659999999995</v>
      </c>
      <c r="D24" s="152">
        <f>SUM(D25:D31)</f>
        <v>625.852</v>
      </c>
      <c r="E24" s="153">
        <f>SUM(E25:E31)</f>
        <v>617.1999999999999</v>
      </c>
      <c r="F24" s="152">
        <f t="shared" si="0"/>
        <v>6731.3859999999995</v>
      </c>
      <c r="G24" s="155">
        <f t="shared" si="1"/>
        <v>0.1296156462742876</v>
      </c>
      <c r="H24" s="154">
        <f>SUM(H25:H31)</f>
        <v>1294.448</v>
      </c>
      <c r="I24" s="153">
        <f>SUM(I25:I31)</f>
        <v>2073.794</v>
      </c>
      <c r="J24" s="152">
        <f>SUM(J25:J31)</f>
        <v>712.468</v>
      </c>
      <c r="K24" s="153">
        <f>SUM(K25:K31)</f>
        <v>590.958</v>
      </c>
      <c r="L24" s="152">
        <f t="shared" si="2"/>
        <v>4671.668</v>
      </c>
      <c r="M24" s="156">
        <f aca="true" t="shared" si="8" ref="M24:M44">IF(ISERROR(F24/L24-1),"         /0",(F24/L24-1))</f>
        <v>0.44089562871334187</v>
      </c>
      <c r="N24" s="154">
        <f>SUM(N25:N31)</f>
        <v>18050.541000000005</v>
      </c>
      <c r="O24" s="153">
        <f>SUM(O25:O31)</f>
        <v>18477.784</v>
      </c>
      <c r="P24" s="152">
        <f>SUM(P25:P31)</f>
        <v>4122.978999999999</v>
      </c>
      <c r="Q24" s="153">
        <f>SUM(Q25:Q31)</f>
        <v>3351.592</v>
      </c>
      <c r="R24" s="152">
        <f t="shared" si="4"/>
        <v>44002.896</v>
      </c>
      <c r="S24" s="155">
        <f t="shared" si="5"/>
        <v>0.11656738829679038</v>
      </c>
      <c r="T24" s="154">
        <f>SUM(T25:T31)</f>
        <v>9297.299999999997</v>
      </c>
      <c r="U24" s="153">
        <f>SUM(U25:U31)</f>
        <v>12500.506999999998</v>
      </c>
      <c r="V24" s="152">
        <f>SUM(V25:V31)</f>
        <v>809.9359999999999</v>
      </c>
      <c r="W24" s="153">
        <f>SUM(W25:W31)</f>
        <v>603.067</v>
      </c>
      <c r="X24" s="152">
        <f t="shared" si="6"/>
        <v>23210.809999999994</v>
      </c>
      <c r="Y24" s="149">
        <f t="shared" si="7"/>
        <v>0.8957932101464796</v>
      </c>
    </row>
    <row r="25" spans="1:25" ht="19.5" customHeight="1">
      <c r="A25" s="292" t="s">
        <v>369</v>
      </c>
      <c r="B25" s="293">
        <v>877.0570000000001</v>
      </c>
      <c r="C25" s="294">
        <v>1450.2319999999997</v>
      </c>
      <c r="D25" s="295">
        <v>0</v>
      </c>
      <c r="E25" s="294">
        <v>0</v>
      </c>
      <c r="F25" s="295">
        <f t="shared" si="0"/>
        <v>2327.2889999999998</v>
      </c>
      <c r="G25" s="296">
        <f t="shared" si="1"/>
        <v>0.04481292081631338</v>
      </c>
      <c r="H25" s="293">
        <v>446.33399999999995</v>
      </c>
      <c r="I25" s="294">
        <v>1134.4789999999998</v>
      </c>
      <c r="J25" s="295"/>
      <c r="K25" s="294">
        <v>0</v>
      </c>
      <c r="L25" s="295">
        <f t="shared" si="2"/>
        <v>1580.8129999999996</v>
      </c>
      <c r="M25" s="297">
        <f t="shared" si="8"/>
        <v>0.4722101855184644</v>
      </c>
      <c r="N25" s="293">
        <v>5179.335000000002</v>
      </c>
      <c r="O25" s="294">
        <v>9533.644</v>
      </c>
      <c r="P25" s="295">
        <v>0</v>
      </c>
      <c r="Q25" s="294">
        <v>0</v>
      </c>
      <c r="R25" s="295">
        <f t="shared" si="4"/>
        <v>14712.979000000003</v>
      </c>
      <c r="S25" s="296">
        <f t="shared" si="5"/>
        <v>0.03897592413225536</v>
      </c>
      <c r="T25" s="293">
        <v>3365.659999999998</v>
      </c>
      <c r="U25" s="294">
        <v>6773.950999999998</v>
      </c>
      <c r="V25" s="295">
        <v>0</v>
      </c>
      <c r="W25" s="294">
        <v>0</v>
      </c>
      <c r="X25" s="295">
        <f t="shared" si="6"/>
        <v>10139.610999999997</v>
      </c>
      <c r="Y25" s="298">
        <f t="shared" si="7"/>
        <v>0.45103978841002945</v>
      </c>
    </row>
    <row r="26" spans="1:25" ht="19.5" customHeight="1">
      <c r="A26" s="299" t="s">
        <v>374</v>
      </c>
      <c r="B26" s="300">
        <v>585.221</v>
      </c>
      <c r="C26" s="301">
        <v>414.75399999999996</v>
      </c>
      <c r="D26" s="302">
        <v>625.852</v>
      </c>
      <c r="E26" s="301">
        <v>0</v>
      </c>
      <c r="F26" s="302">
        <f t="shared" si="0"/>
        <v>1625.8269999999998</v>
      </c>
      <c r="G26" s="303">
        <f t="shared" si="1"/>
        <v>0.03130597730321603</v>
      </c>
      <c r="H26" s="300">
        <v>109.582</v>
      </c>
      <c r="I26" s="301">
        <v>111.78699999999999</v>
      </c>
      <c r="J26" s="302">
        <v>712.468</v>
      </c>
      <c r="K26" s="301"/>
      <c r="L26" s="302">
        <f t="shared" si="2"/>
        <v>933.837</v>
      </c>
      <c r="M26" s="304">
        <f t="shared" si="8"/>
        <v>0.7410179720872057</v>
      </c>
      <c r="N26" s="300">
        <v>5198.71</v>
      </c>
      <c r="O26" s="301">
        <v>2961.5559999999996</v>
      </c>
      <c r="P26" s="302">
        <v>4122.978999999999</v>
      </c>
      <c r="Q26" s="301">
        <v>40.074</v>
      </c>
      <c r="R26" s="302">
        <f t="shared" si="4"/>
        <v>12323.319</v>
      </c>
      <c r="S26" s="303">
        <f t="shared" si="5"/>
        <v>0.032645512944834684</v>
      </c>
      <c r="T26" s="300">
        <v>790.6259999999999</v>
      </c>
      <c r="U26" s="301">
        <v>817.8519999999999</v>
      </c>
      <c r="V26" s="302">
        <v>712.468</v>
      </c>
      <c r="W26" s="301"/>
      <c r="X26" s="302">
        <f t="shared" si="6"/>
        <v>2320.9459999999995</v>
      </c>
      <c r="Y26" s="305" t="str">
        <f t="shared" si="7"/>
        <v>  *  </v>
      </c>
    </row>
    <row r="27" spans="1:25" ht="19.5" customHeight="1">
      <c r="A27" s="299" t="s">
        <v>394</v>
      </c>
      <c r="B27" s="300">
        <v>767.6</v>
      </c>
      <c r="C27" s="301">
        <v>121.918</v>
      </c>
      <c r="D27" s="302">
        <v>0</v>
      </c>
      <c r="E27" s="301">
        <v>0</v>
      </c>
      <c r="F27" s="302">
        <f>SUM(B27:E27)</f>
        <v>889.518</v>
      </c>
      <c r="G27" s="303">
        <f>F27/$F$9</f>
        <v>0.01712804026430987</v>
      </c>
      <c r="H27" s="300">
        <v>611.142</v>
      </c>
      <c r="I27" s="301">
        <v>65.473</v>
      </c>
      <c r="J27" s="302"/>
      <c r="K27" s="301"/>
      <c r="L27" s="302">
        <f>SUM(H27:K27)</f>
        <v>676.615</v>
      </c>
      <c r="M27" s="304">
        <f>IF(ISERROR(F27/L27-1),"         /0",(F27/L27-1))</f>
        <v>0.31465900105673095</v>
      </c>
      <c r="N27" s="300">
        <v>5340.343000000001</v>
      </c>
      <c r="O27" s="301">
        <v>540.1569999999999</v>
      </c>
      <c r="P27" s="302"/>
      <c r="Q27" s="301"/>
      <c r="R27" s="302">
        <f>SUM(N27:Q27)</f>
        <v>5880.500000000001</v>
      </c>
      <c r="S27" s="303">
        <f>R27/$R$9</f>
        <v>0.015577941208216749</v>
      </c>
      <c r="T27" s="300">
        <v>3973.6639999999998</v>
      </c>
      <c r="U27" s="301">
        <v>771.4669999999999</v>
      </c>
      <c r="V27" s="302">
        <v>96.968</v>
      </c>
      <c r="W27" s="301">
        <v>11.984</v>
      </c>
      <c r="X27" s="302">
        <f>SUM(T27:W27)</f>
        <v>4854.083</v>
      </c>
      <c r="Y27" s="305">
        <f>IF(ISERROR(R27/X27-1),"         /0",IF(R27/X27&gt;5,"  *  ",(R27/X27-1)))</f>
        <v>0.2114543570845413</v>
      </c>
    </row>
    <row r="28" spans="1:25" ht="19.5" customHeight="1">
      <c r="A28" s="299" t="s">
        <v>373</v>
      </c>
      <c r="B28" s="300">
        <v>0.059</v>
      </c>
      <c r="C28" s="301">
        <v>0</v>
      </c>
      <c r="D28" s="302">
        <v>0</v>
      </c>
      <c r="E28" s="301">
        <v>617.1999999999999</v>
      </c>
      <c r="F28" s="302">
        <f t="shared" si="0"/>
        <v>617.2589999999999</v>
      </c>
      <c r="G28" s="303">
        <f t="shared" si="1"/>
        <v>0.011885579612225547</v>
      </c>
      <c r="H28" s="300">
        <v>0.155</v>
      </c>
      <c r="I28" s="301">
        <v>0</v>
      </c>
      <c r="J28" s="302"/>
      <c r="K28" s="301">
        <v>590.958</v>
      </c>
      <c r="L28" s="302">
        <f t="shared" si="2"/>
        <v>591.1129999999999</v>
      </c>
      <c r="M28" s="304" t="s">
        <v>45</v>
      </c>
      <c r="N28" s="300">
        <v>1.9249999999999998</v>
      </c>
      <c r="O28" s="301">
        <v>0.027</v>
      </c>
      <c r="P28" s="302"/>
      <c r="Q28" s="301">
        <v>3311.518</v>
      </c>
      <c r="R28" s="302">
        <f t="shared" si="4"/>
        <v>3313.4700000000003</v>
      </c>
      <c r="S28" s="303">
        <f t="shared" si="5"/>
        <v>0.008777661908883589</v>
      </c>
      <c r="T28" s="300">
        <v>24.681999999999995</v>
      </c>
      <c r="U28" s="301">
        <v>0.041</v>
      </c>
      <c r="V28" s="302"/>
      <c r="W28" s="301">
        <v>590.958</v>
      </c>
      <c r="X28" s="302">
        <f t="shared" si="6"/>
        <v>615.6809999999999</v>
      </c>
      <c r="Y28" s="305" t="str">
        <f t="shared" si="7"/>
        <v>  *  </v>
      </c>
    </row>
    <row r="29" spans="1:25" ht="19.5" customHeight="1">
      <c r="A29" s="299" t="s">
        <v>370</v>
      </c>
      <c r="B29" s="300">
        <v>327.14500000000004</v>
      </c>
      <c r="C29" s="301">
        <v>275.248</v>
      </c>
      <c r="D29" s="302">
        <v>0</v>
      </c>
      <c r="E29" s="301">
        <v>0</v>
      </c>
      <c r="F29" s="302">
        <f t="shared" si="0"/>
        <v>602.393</v>
      </c>
      <c r="G29" s="303">
        <f t="shared" si="1"/>
        <v>0.011599328579003927</v>
      </c>
      <c r="H29" s="300">
        <v>33.863</v>
      </c>
      <c r="I29" s="301">
        <v>196.927</v>
      </c>
      <c r="J29" s="302"/>
      <c r="K29" s="301"/>
      <c r="L29" s="302">
        <f t="shared" si="2"/>
        <v>230.79</v>
      </c>
      <c r="M29" s="304">
        <f t="shared" si="8"/>
        <v>1.6101347545387585</v>
      </c>
      <c r="N29" s="300">
        <v>1750.9000000000005</v>
      </c>
      <c r="O29" s="301">
        <v>1712.5670000000002</v>
      </c>
      <c r="P29" s="302">
        <v>0</v>
      </c>
      <c r="Q29" s="301">
        <v>0</v>
      </c>
      <c r="R29" s="302">
        <f t="shared" si="4"/>
        <v>3463.4670000000006</v>
      </c>
      <c r="S29" s="303">
        <f t="shared" si="5"/>
        <v>0.009175016631680782</v>
      </c>
      <c r="T29" s="300">
        <v>247.01100000000005</v>
      </c>
      <c r="U29" s="301">
        <v>606.222</v>
      </c>
      <c r="V29" s="302">
        <v>0</v>
      </c>
      <c r="W29" s="301">
        <v>0</v>
      </c>
      <c r="X29" s="302">
        <f t="shared" si="6"/>
        <v>853.2330000000001</v>
      </c>
      <c r="Y29" s="305">
        <f t="shared" si="7"/>
        <v>3.059227667003035</v>
      </c>
    </row>
    <row r="30" spans="1:25" ht="19.5" customHeight="1">
      <c r="A30" s="299" t="s">
        <v>372</v>
      </c>
      <c r="B30" s="300">
        <v>37.797</v>
      </c>
      <c r="C30" s="301">
        <v>348.845</v>
      </c>
      <c r="D30" s="302">
        <v>0</v>
      </c>
      <c r="E30" s="301">
        <v>0</v>
      </c>
      <c r="F30" s="302">
        <f t="shared" si="0"/>
        <v>386.64200000000005</v>
      </c>
      <c r="G30" s="303">
        <f t="shared" si="1"/>
        <v>0.0074449530463389126</v>
      </c>
      <c r="H30" s="300">
        <v>79.17000000000002</v>
      </c>
      <c r="I30" s="301">
        <v>301.463</v>
      </c>
      <c r="J30" s="302"/>
      <c r="K30" s="301"/>
      <c r="L30" s="302">
        <f t="shared" si="2"/>
        <v>380.63300000000004</v>
      </c>
      <c r="M30" s="304">
        <f t="shared" si="8"/>
        <v>0.015786860309011663</v>
      </c>
      <c r="N30" s="300">
        <v>278.64599999999996</v>
      </c>
      <c r="O30" s="301">
        <v>2147.9399999999996</v>
      </c>
      <c r="P30" s="302"/>
      <c r="Q30" s="301"/>
      <c r="R30" s="302">
        <f t="shared" si="4"/>
        <v>2426.5859999999993</v>
      </c>
      <c r="S30" s="303">
        <f t="shared" si="5"/>
        <v>0.006428231280449253</v>
      </c>
      <c r="T30" s="300">
        <v>706.4460000000001</v>
      </c>
      <c r="U30" s="301">
        <v>1942.9669999999999</v>
      </c>
      <c r="V30" s="302"/>
      <c r="W30" s="301"/>
      <c r="X30" s="302">
        <f t="shared" si="6"/>
        <v>2649.413</v>
      </c>
      <c r="Y30" s="305">
        <f t="shared" si="7"/>
        <v>-0.08410429027109045</v>
      </c>
    </row>
    <row r="31" spans="1:25" ht="19.5" customHeight="1" thickBot="1">
      <c r="A31" s="299" t="s">
        <v>51</v>
      </c>
      <c r="B31" s="300">
        <v>15.589</v>
      </c>
      <c r="C31" s="301">
        <v>266.86899999999997</v>
      </c>
      <c r="D31" s="302">
        <v>0</v>
      </c>
      <c r="E31" s="301">
        <v>0</v>
      </c>
      <c r="F31" s="302">
        <f t="shared" si="0"/>
        <v>282.45799999999997</v>
      </c>
      <c r="G31" s="303">
        <f t="shared" si="1"/>
        <v>0.005438846652879915</v>
      </c>
      <c r="H31" s="300">
        <v>14.201999999999998</v>
      </c>
      <c r="I31" s="301">
        <v>263.665</v>
      </c>
      <c r="J31" s="302">
        <v>0</v>
      </c>
      <c r="K31" s="301">
        <v>0</v>
      </c>
      <c r="L31" s="302">
        <f t="shared" si="2"/>
        <v>277.867</v>
      </c>
      <c r="M31" s="304">
        <f t="shared" si="8"/>
        <v>0.0165222930394755</v>
      </c>
      <c r="N31" s="300">
        <v>300.682</v>
      </c>
      <c r="O31" s="301">
        <v>1581.893</v>
      </c>
      <c r="P31" s="302">
        <v>0</v>
      </c>
      <c r="Q31" s="301">
        <v>0</v>
      </c>
      <c r="R31" s="302">
        <f t="shared" si="4"/>
        <v>1882.575</v>
      </c>
      <c r="S31" s="303">
        <f t="shared" si="5"/>
        <v>0.0049871001904699674</v>
      </c>
      <c r="T31" s="300">
        <v>189.21099999999998</v>
      </c>
      <c r="U31" s="301">
        <v>1588.007</v>
      </c>
      <c r="V31" s="302">
        <v>0.5</v>
      </c>
      <c r="W31" s="301">
        <v>0.125</v>
      </c>
      <c r="X31" s="302">
        <f t="shared" si="6"/>
        <v>1777.843</v>
      </c>
      <c r="Y31" s="305">
        <f t="shared" si="7"/>
        <v>0.058909588754462616</v>
      </c>
    </row>
    <row r="32" spans="1:25" s="148" customFormat="1" ht="19.5" customHeight="1">
      <c r="A32" s="157" t="s">
        <v>53</v>
      </c>
      <c r="B32" s="154">
        <f>SUM(B33:B39)</f>
        <v>2652.685</v>
      </c>
      <c r="C32" s="153">
        <f>SUM(C33:C39)</f>
        <v>1842.3809999999999</v>
      </c>
      <c r="D32" s="152">
        <f>SUM(D33:D39)</f>
        <v>395.94800000000004</v>
      </c>
      <c r="E32" s="153">
        <f>SUM(E33:E39)</f>
        <v>309.402</v>
      </c>
      <c r="F32" s="152">
        <f t="shared" si="0"/>
        <v>5200.416</v>
      </c>
      <c r="G32" s="155">
        <f t="shared" si="1"/>
        <v>0.10013618008759943</v>
      </c>
      <c r="H32" s="154">
        <f>SUM(H33:H39)</f>
        <v>3004.9619999999995</v>
      </c>
      <c r="I32" s="153">
        <f>SUM(I33:I39)</f>
        <v>1998.2330000000002</v>
      </c>
      <c r="J32" s="152">
        <f>SUM(J33:J39)</f>
        <v>316.795</v>
      </c>
      <c r="K32" s="153">
        <f>SUM(K33:K39)</f>
        <v>168.87199999999999</v>
      </c>
      <c r="L32" s="152">
        <f t="shared" si="2"/>
        <v>5488.862</v>
      </c>
      <c r="M32" s="156">
        <f t="shared" si="8"/>
        <v>-0.05255114812505757</v>
      </c>
      <c r="N32" s="154">
        <f>SUM(N33:N39)</f>
        <v>17302.288</v>
      </c>
      <c r="O32" s="153">
        <f>SUM(O33:O39)</f>
        <v>11481.241999999998</v>
      </c>
      <c r="P32" s="152">
        <f>SUM(P33:P39)</f>
        <v>2978.767</v>
      </c>
      <c r="Q32" s="153">
        <f>SUM(Q33:Q39)</f>
        <v>2341.936</v>
      </c>
      <c r="R32" s="152">
        <f t="shared" si="4"/>
        <v>34104.233</v>
      </c>
      <c r="S32" s="155">
        <f t="shared" si="5"/>
        <v>0.09034499389938364</v>
      </c>
      <c r="T32" s="154">
        <f>SUM(T33:T39)</f>
        <v>19601.79399999999</v>
      </c>
      <c r="U32" s="153">
        <f>SUM(U33:U39)</f>
        <v>12202.457999999999</v>
      </c>
      <c r="V32" s="152">
        <f>SUM(V33:V39)</f>
        <v>1657.1290000000001</v>
      </c>
      <c r="W32" s="153">
        <f>SUM(W33:W39)</f>
        <v>1107.525</v>
      </c>
      <c r="X32" s="152">
        <f t="shared" si="6"/>
        <v>34568.90599999999</v>
      </c>
      <c r="Y32" s="149">
        <f t="shared" si="7"/>
        <v>-0.013441935362374147</v>
      </c>
    </row>
    <row r="33" spans="1:25" s="111" customFormat="1" ht="19.5" customHeight="1">
      <c r="A33" s="292" t="s">
        <v>380</v>
      </c>
      <c r="B33" s="293">
        <v>1786.804</v>
      </c>
      <c r="C33" s="294">
        <v>1224.532</v>
      </c>
      <c r="D33" s="295">
        <v>51.981</v>
      </c>
      <c r="E33" s="294">
        <v>12.543</v>
      </c>
      <c r="F33" s="295">
        <f t="shared" si="0"/>
        <v>3075.8600000000006</v>
      </c>
      <c r="G33" s="296">
        <f t="shared" si="1"/>
        <v>0.05922696778185507</v>
      </c>
      <c r="H33" s="293">
        <v>2037.1439999999998</v>
      </c>
      <c r="I33" s="294">
        <v>1393.035</v>
      </c>
      <c r="J33" s="295">
        <v>14.612</v>
      </c>
      <c r="K33" s="294">
        <v>4.022</v>
      </c>
      <c r="L33" s="295">
        <f t="shared" si="2"/>
        <v>3448.813</v>
      </c>
      <c r="M33" s="297">
        <f t="shared" si="8"/>
        <v>-0.10813952510617408</v>
      </c>
      <c r="N33" s="293">
        <v>11821.101999999999</v>
      </c>
      <c r="O33" s="294">
        <v>7552.446999999998</v>
      </c>
      <c r="P33" s="295">
        <v>733.05</v>
      </c>
      <c r="Q33" s="294">
        <v>479.708</v>
      </c>
      <c r="R33" s="295">
        <f t="shared" si="4"/>
        <v>20586.306999999997</v>
      </c>
      <c r="S33" s="296">
        <f t="shared" si="5"/>
        <v>0.05453486610667474</v>
      </c>
      <c r="T33" s="313">
        <v>13368.867999999993</v>
      </c>
      <c r="U33" s="294">
        <v>8680.883999999998</v>
      </c>
      <c r="V33" s="295">
        <v>77.428</v>
      </c>
      <c r="W33" s="294">
        <v>34.253</v>
      </c>
      <c r="X33" s="295">
        <f t="shared" si="6"/>
        <v>22161.432999999994</v>
      </c>
      <c r="Y33" s="298">
        <f t="shared" si="7"/>
        <v>-0.07107509699395331</v>
      </c>
    </row>
    <row r="34" spans="1:25" s="111" customFormat="1" ht="19.5" customHeight="1">
      <c r="A34" s="299" t="s">
        <v>381</v>
      </c>
      <c r="B34" s="300">
        <v>564.774</v>
      </c>
      <c r="C34" s="301">
        <v>550.435</v>
      </c>
      <c r="D34" s="302">
        <v>289.115</v>
      </c>
      <c r="E34" s="301">
        <v>249.255</v>
      </c>
      <c r="F34" s="302">
        <f aca="true" t="shared" si="9" ref="F34:F39">SUM(B34:E34)</f>
        <v>1653.5789999999997</v>
      </c>
      <c r="G34" s="303">
        <f aca="true" t="shared" si="10" ref="G34:G39">F34/$F$9</f>
        <v>0.031840353643453244</v>
      </c>
      <c r="H34" s="300">
        <v>671.967</v>
      </c>
      <c r="I34" s="301">
        <v>399.297</v>
      </c>
      <c r="J34" s="302">
        <v>302.173</v>
      </c>
      <c r="K34" s="301">
        <v>164.73</v>
      </c>
      <c r="L34" s="302">
        <f aca="true" t="shared" si="11" ref="L34:L39">SUM(H34:K34)</f>
        <v>1538.1670000000001</v>
      </c>
      <c r="M34" s="304">
        <f aca="true" t="shared" si="12" ref="M34:M39">IF(ISERROR(F34/L34-1),"         /0",(F34/L34-1))</f>
        <v>0.07503216490797127</v>
      </c>
      <c r="N34" s="300">
        <v>3729.487000000001</v>
      </c>
      <c r="O34" s="301">
        <v>3140.859</v>
      </c>
      <c r="P34" s="302">
        <v>2104.865</v>
      </c>
      <c r="Q34" s="301">
        <v>1565.754</v>
      </c>
      <c r="R34" s="302">
        <f aca="true" t="shared" si="13" ref="R34:R39">SUM(N34:Q34)</f>
        <v>10540.965</v>
      </c>
      <c r="S34" s="303">
        <f aca="true" t="shared" si="14" ref="S34:S39">R34/$R$9</f>
        <v>0.027923906648732327</v>
      </c>
      <c r="T34" s="314">
        <v>4081.2879999999996</v>
      </c>
      <c r="U34" s="301">
        <v>2440.4069999999997</v>
      </c>
      <c r="V34" s="302">
        <v>1566.2910000000002</v>
      </c>
      <c r="W34" s="301">
        <v>987.2880000000001</v>
      </c>
      <c r="X34" s="302">
        <f>SUM(T34:W34)</f>
        <v>9075.274</v>
      </c>
      <c r="Y34" s="305">
        <f aca="true" t="shared" si="15" ref="Y34:Y39">IF(ISERROR(R34/X34-1),"         /0",IF(R34/X34&gt;5,"  *  ",(R34/X34-1)))</f>
        <v>0.16150377388054626</v>
      </c>
    </row>
    <row r="35" spans="1:25" s="111" customFormat="1" ht="19.5" customHeight="1">
      <c r="A35" s="299" t="s">
        <v>382</v>
      </c>
      <c r="B35" s="300">
        <v>125.89599999999999</v>
      </c>
      <c r="C35" s="301">
        <v>13.137</v>
      </c>
      <c r="D35" s="302">
        <v>54.752</v>
      </c>
      <c r="E35" s="301">
        <v>0</v>
      </c>
      <c r="F35" s="302">
        <f t="shared" si="9"/>
        <v>193.785</v>
      </c>
      <c r="G35" s="303">
        <f t="shared" si="10"/>
        <v>0.003731411036785414</v>
      </c>
      <c r="H35" s="300">
        <v>92.193</v>
      </c>
      <c r="I35" s="301">
        <v>7.073</v>
      </c>
      <c r="J35" s="302"/>
      <c r="K35" s="301"/>
      <c r="L35" s="302">
        <f t="shared" si="11"/>
        <v>99.26599999999999</v>
      </c>
      <c r="M35" s="304">
        <f t="shared" si="12"/>
        <v>0.9521789938145993</v>
      </c>
      <c r="N35" s="300">
        <v>507.561</v>
      </c>
      <c r="O35" s="301">
        <v>304.788</v>
      </c>
      <c r="P35" s="302">
        <v>54.872</v>
      </c>
      <c r="Q35" s="301">
        <v>13.019</v>
      </c>
      <c r="R35" s="302">
        <f t="shared" si="13"/>
        <v>880.2399999999999</v>
      </c>
      <c r="S35" s="303">
        <f t="shared" si="14"/>
        <v>0.0023318301112355594</v>
      </c>
      <c r="T35" s="314">
        <v>499.82700000000006</v>
      </c>
      <c r="U35" s="301">
        <v>206.63800000000003</v>
      </c>
      <c r="V35" s="302">
        <v>0</v>
      </c>
      <c r="W35" s="301">
        <v>0</v>
      </c>
      <c r="X35" s="302">
        <f>SUM(T35:W35)</f>
        <v>706.4650000000001</v>
      </c>
      <c r="Y35" s="305">
        <f t="shared" si="15"/>
        <v>0.24597821548130439</v>
      </c>
    </row>
    <row r="36" spans="1:25" s="111" customFormat="1" ht="19.5" customHeight="1">
      <c r="A36" s="299" t="s">
        <v>384</v>
      </c>
      <c r="B36" s="300">
        <v>95.314</v>
      </c>
      <c r="C36" s="301">
        <v>32.516000000000005</v>
      </c>
      <c r="D36" s="302">
        <v>0</v>
      </c>
      <c r="E36" s="301">
        <v>0</v>
      </c>
      <c r="F36" s="302">
        <f t="shared" si="9"/>
        <v>127.83</v>
      </c>
      <c r="G36" s="303">
        <f t="shared" si="10"/>
        <v>0.002461419990361893</v>
      </c>
      <c r="H36" s="300">
        <v>114.343</v>
      </c>
      <c r="I36" s="301">
        <v>38.425000000000004</v>
      </c>
      <c r="J36" s="302"/>
      <c r="K36" s="301"/>
      <c r="L36" s="302">
        <f t="shared" si="11"/>
        <v>152.768</v>
      </c>
      <c r="M36" s="304">
        <f t="shared" si="12"/>
        <v>-0.16324099287808969</v>
      </c>
      <c r="N36" s="300">
        <v>717.208</v>
      </c>
      <c r="O36" s="301">
        <v>232.229</v>
      </c>
      <c r="P36" s="302">
        <v>0</v>
      </c>
      <c r="Q36" s="301">
        <v>0</v>
      </c>
      <c r="R36" s="302">
        <f t="shared" si="13"/>
        <v>949.437</v>
      </c>
      <c r="S36" s="303">
        <f t="shared" si="14"/>
        <v>0.0025151388090988323</v>
      </c>
      <c r="T36" s="314">
        <v>910.9639999999999</v>
      </c>
      <c r="U36" s="301">
        <v>280.14200000000005</v>
      </c>
      <c r="V36" s="302"/>
      <c r="W36" s="301">
        <v>0</v>
      </c>
      <c r="X36" s="302">
        <f>SUM(T36:W36)</f>
        <v>1191.106</v>
      </c>
      <c r="Y36" s="305">
        <f t="shared" si="15"/>
        <v>-0.20289462062990193</v>
      </c>
    </row>
    <row r="37" spans="1:25" s="111" customFormat="1" ht="19.5" customHeight="1">
      <c r="A37" s="299" t="s">
        <v>385</v>
      </c>
      <c r="B37" s="300">
        <v>27.432</v>
      </c>
      <c r="C37" s="301">
        <v>20.551000000000002</v>
      </c>
      <c r="D37" s="302">
        <v>0</v>
      </c>
      <c r="E37" s="301">
        <v>47.454</v>
      </c>
      <c r="F37" s="302">
        <f t="shared" si="9"/>
        <v>95.43700000000001</v>
      </c>
      <c r="G37" s="303">
        <f t="shared" si="10"/>
        <v>0.0018376792585478217</v>
      </c>
      <c r="H37" s="300">
        <v>32.292</v>
      </c>
      <c r="I37" s="301">
        <v>154.806</v>
      </c>
      <c r="J37" s="302"/>
      <c r="K37" s="301"/>
      <c r="L37" s="302">
        <f t="shared" si="11"/>
        <v>187.098</v>
      </c>
      <c r="M37" s="304">
        <f t="shared" si="12"/>
        <v>-0.4899090316304824</v>
      </c>
      <c r="N37" s="300">
        <v>175.701</v>
      </c>
      <c r="O37" s="301">
        <v>199.755</v>
      </c>
      <c r="P37" s="302">
        <v>0</v>
      </c>
      <c r="Q37" s="301">
        <v>282.755</v>
      </c>
      <c r="R37" s="302">
        <f t="shared" si="13"/>
        <v>658.211</v>
      </c>
      <c r="S37" s="303">
        <f t="shared" si="14"/>
        <v>0.001743656536111139</v>
      </c>
      <c r="T37" s="314">
        <v>208.198</v>
      </c>
      <c r="U37" s="301">
        <v>547.815</v>
      </c>
      <c r="V37" s="302">
        <v>0</v>
      </c>
      <c r="W37" s="301">
        <v>0</v>
      </c>
      <c r="X37" s="302">
        <f>SUM(T37:W37)</f>
        <v>756.013</v>
      </c>
      <c r="Y37" s="305">
        <f t="shared" si="15"/>
        <v>-0.1293655003286981</v>
      </c>
    </row>
    <row r="38" spans="1:25" s="111" customFormat="1" ht="19.5" customHeight="1">
      <c r="A38" s="299" t="s">
        <v>383</v>
      </c>
      <c r="B38" s="300">
        <v>52.465</v>
      </c>
      <c r="C38" s="301">
        <v>1.21</v>
      </c>
      <c r="D38" s="302">
        <v>0</v>
      </c>
      <c r="E38" s="301">
        <v>0</v>
      </c>
      <c r="F38" s="302">
        <f t="shared" si="9"/>
        <v>53.675000000000004</v>
      </c>
      <c r="G38" s="303">
        <f t="shared" si="10"/>
        <v>0.0010335345222770448</v>
      </c>
      <c r="H38" s="300">
        <v>54.2</v>
      </c>
      <c r="I38" s="301">
        <v>5.597</v>
      </c>
      <c r="J38" s="302"/>
      <c r="K38" s="301"/>
      <c r="L38" s="302">
        <f t="shared" si="11"/>
        <v>59.797000000000004</v>
      </c>
      <c r="M38" s="304">
        <f t="shared" si="12"/>
        <v>-0.10237971804605583</v>
      </c>
      <c r="N38" s="300">
        <v>304.137</v>
      </c>
      <c r="O38" s="301">
        <v>51.163999999999994</v>
      </c>
      <c r="P38" s="302">
        <v>61.27</v>
      </c>
      <c r="Q38" s="301">
        <v>0.5499999999999999</v>
      </c>
      <c r="R38" s="302">
        <f t="shared" si="13"/>
        <v>417.121</v>
      </c>
      <c r="S38" s="303">
        <f t="shared" si="14"/>
        <v>0.001104988761961156</v>
      </c>
      <c r="T38" s="314">
        <v>385.799</v>
      </c>
      <c r="U38" s="301">
        <v>30.546</v>
      </c>
      <c r="V38" s="302">
        <v>13</v>
      </c>
      <c r="W38" s="301">
        <v>4.35</v>
      </c>
      <c r="X38" s="302">
        <f>SUM(T38:W38)</f>
        <v>433.695</v>
      </c>
      <c r="Y38" s="305">
        <f t="shared" si="15"/>
        <v>-0.038215796815734615</v>
      </c>
    </row>
    <row r="39" spans="1:25" s="111" customFormat="1" ht="19.5" customHeight="1" thickBot="1">
      <c r="A39" s="299" t="s">
        <v>51</v>
      </c>
      <c r="B39" s="300">
        <v>0</v>
      </c>
      <c r="C39" s="301">
        <v>0</v>
      </c>
      <c r="D39" s="302">
        <v>0.1</v>
      </c>
      <c r="E39" s="301">
        <v>0.15</v>
      </c>
      <c r="F39" s="302">
        <f t="shared" si="9"/>
        <v>0.25</v>
      </c>
      <c r="G39" s="303">
        <f t="shared" si="10"/>
        <v>4.813854318942919E-06</v>
      </c>
      <c r="H39" s="300">
        <v>2.8229999999999995</v>
      </c>
      <c r="I39" s="301">
        <v>0</v>
      </c>
      <c r="J39" s="302">
        <v>0.01</v>
      </c>
      <c r="K39" s="301">
        <v>0.12</v>
      </c>
      <c r="L39" s="302">
        <f t="shared" si="11"/>
        <v>2.9529999999999994</v>
      </c>
      <c r="M39" s="304">
        <f t="shared" si="12"/>
        <v>-0.915340331865899</v>
      </c>
      <c r="N39" s="300">
        <v>47.092</v>
      </c>
      <c r="O39" s="301">
        <v>0</v>
      </c>
      <c r="P39" s="302">
        <v>24.71</v>
      </c>
      <c r="Q39" s="301">
        <v>0.15</v>
      </c>
      <c r="R39" s="302">
        <f t="shared" si="13"/>
        <v>71.952</v>
      </c>
      <c r="S39" s="303">
        <f t="shared" si="14"/>
        <v>0.00019060692556986843</v>
      </c>
      <c r="T39" s="314">
        <v>146.85</v>
      </c>
      <c r="U39" s="301">
        <v>16.026</v>
      </c>
      <c r="V39" s="302">
        <v>0.41000000000000003</v>
      </c>
      <c r="W39" s="301">
        <v>81.634</v>
      </c>
      <c r="X39" s="302">
        <f t="shared" si="6"/>
        <v>244.92000000000002</v>
      </c>
      <c r="Y39" s="305">
        <f t="shared" si="15"/>
        <v>-0.7062224399804018</v>
      </c>
    </row>
    <row r="40" spans="1:25" s="148" customFormat="1" ht="19.5" customHeight="1">
      <c r="A40" s="157" t="s">
        <v>52</v>
      </c>
      <c r="B40" s="154">
        <f>SUM(B41:B43)</f>
        <v>123.45100000000001</v>
      </c>
      <c r="C40" s="153">
        <f>SUM(C41:C43)</f>
        <v>8.466</v>
      </c>
      <c r="D40" s="152">
        <f>SUM(D41:D43)</f>
        <v>60.44800000000001</v>
      </c>
      <c r="E40" s="153">
        <f>SUM(E41:E43)</f>
        <v>15.160999999999998</v>
      </c>
      <c r="F40" s="152">
        <f t="shared" si="0"/>
        <v>207.526</v>
      </c>
      <c r="G40" s="155">
        <f t="shared" si="1"/>
        <v>0.003995999725571793</v>
      </c>
      <c r="H40" s="154">
        <f>SUM(H41:H43)</f>
        <v>58.171</v>
      </c>
      <c r="I40" s="153">
        <f>SUM(I41:I43)</f>
        <v>1.152</v>
      </c>
      <c r="J40" s="152">
        <f>SUM(J41:J43)</f>
        <v>61.804</v>
      </c>
      <c r="K40" s="153">
        <f>SUM(K41:K43)</f>
        <v>28.951</v>
      </c>
      <c r="L40" s="152">
        <f t="shared" si="2"/>
        <v>150.078</v>
      </c>
      <c r="M40" s="156">
        <f t="shared" si="8"/>
        <v>0.3827876171057718</v>
      </c>
      <c r="N40" s="154">
        <f>SUM(N41:N43)</f>
        <v>1215.2020000000002</v>
      </c>
      <c r="O40" s="153">
        <f>SUM(O41:O43)</f>
        <v>95.46</v>
      </c>
      <c r="P40" s="152">
        <f>SUM(P41:P43)</f>
        <v>437.3110000000001</v>
      </c>
      <c r="Q40" s="153">
        <f>SUM(Q41:Q43)</f>
        <v>126.712</v>
      </c>
      <c r="R40" s="152">
        <f t="shared" si="4"/>
        <v>1874.6850000000004</v>
      </c>
      <c r="S40" s="155">
        <f t="shared" si="5"/>
        <v>0.004966198914025307</v>
      </c>
      <c r="T40" s="154">
        <f>SUM(T41:T43)</f>
        <v>833.0330000000001</v>
      </c>
      <c r="U40" s="153">
        <f>SUM(U41:U43)</f>
        <v>184.16099999999997</v>
      </c>
      <c r="V40" s="152">
        <f>SUM(V41:V43)</f>
        <v>351.511</v>
      </c>
      <c r="W40" s="153">
        <f>SUM(W41:W43)</f>
        <v>136.671</v>
      </c>
      <c r="X40" s="152">
        <f t="shared" si="6"/>
        <v>1505.3760000000002</v>
      </c>
      <c r="Y40" s="149">
        <f t="shared" si="7"/>
        <v>0.2453267489318285</v>
      </c>
    </row>
    <row r="41" spans="1:25" ht="19.5" customHeight="1">
      <c r="A41" s="292" t="s">
        <v>388</v>
      </c>
      <c r="B41" s="293">
        <v>98.275</v>
      </c>
      <c r="C41" s="294">
        <v>6.095</v>
      </c>
      <c r="D41" s="295">
        <v>16.237</v>
      </c>
      <c r="E41" s="294">
        <v>0.645</v>
      </c>
      <c r="F41" s="295">
        <f t="shared" si="0"/>
        <v>121.252</v>
      </c>
      <c r="G41" s="296">
        <f t="shared" si="1"/>
        <v>0.002334757855521867</v>
      </c>
      <c r="H41" s="293">
        <v>46.343</v>
      </c>
      <c r="I41" s="294">
        <v>0</v>
      </c>
      <c r="J41" s="295"/>
      <c r="K41" s="294"/>
      <c r="L41" s="295">
        <f t="shared" si="2"/>
        <v>46.343</v>
      </c>
      <c r="M41" s="297">
        <f t="shared" si="8"/>
        <v>1.6164037718749324</v>
      </c>
      <c r="N41" s="293">
        <v>1064.7130000000002</v>
      </c>
      <c r="O41" s="294">
        <v>77.16499999999999</v>
      </c>
      <c r="P41" s="295">
        <v>98.41</v>
      </c>
      <c r="Q41" s="294">
        <v>15.437999999999999</v>
      </c>
      <c r="R41" s="295">
        <f t="shared" si="4"/>
        <v>1255.7260000000003</v>
      </c>
      <c r="S41" s="296">
        <f t="shared" si="5"/>
        <v>0.0033265242414130067</v>
      </c>
      <c r="T41" s="313">
        <v>613.72</v>
      </c>
      <c r="U41" s="294">
        <v>28.264000000000003</v>
      </c>
      <c r="V41" s="295">
        <v>17.091</v>
      </c>
      <c r="W41" s="294">
        <v>0.091</v>
      </c>
      <c r="X41" s="295">
        <f t="shared" si="6"/>
        <v>659.166</v>
      </c>
      <c r="Y41" s="298">
        <f t="shared" si="7"/>
        <v>0.9050224071023085</v>
      </c>
    </row>
    <row r="42" spans="1:25" ht="19.5" customHeight="1">
      <c r="A42" s="299" t="s">
        <v>389</v>
      </c>
      <c r="B42" s="300">
        <v>25.176</v>
      </c>
      <c r="C42" s="301">
        <v>2.371</v>
      </c>
      <c r="D42" s="302">
        <v>44.011</v>
      </c>
      <c r="E42" s="301">
        <v>14.515999999999998</v>
      </c>
      <c r="F42" s="302">
        <f>SUM(B42:E42)</f>
        <v>86.07399999999998</v>
      </c>
      <c r="G42" s="303">
        <f>F42/$F$9</f>
        <v>0.0016573907865947708</v>
      </c>
      <c r="H42" s="300">
        <v>10.854999999999999</v>
      </c>
      <c r="I42" s="301">
        <v>1.152</v>
      </c>
      <c r="J42" s="302">
        <v>61.734</v>
      </c>
      <c r="K42" s="301">
        <v>16.559</v>
      </c>
      <c r="L42" s="302">
        <f>SUM(H42:K42)</f>
        <v>90.3</v>
      </c>
      <c r="M42" s="304">
        <f>IF(ISERROR(F42/L42-1),"         /0",(F42/L42-1))</f>
        <v>-0.04679955703211536</v>
      </c>
      <c r="N42" s="300">
        <v>147.2</v>
      </c>
      <c r="O42" s="301">
        <v>18.271</v>
      </c>
      <c r="P42" s="302">
        <v>337.93800000000005</v>
      </c>
      <c r="Q42" s="301">
        <v>55.896</v>
      </c>
      <c r="R42" s="302">
        <f>SUM(N42:Q42)</f>
        <v>559.3050000000001</v>
      </c>
      <c r="S42" s="303">
        <f>R42/$R$9</f>
        <v>0.001481646187817646</v>
      </c>
      <c r="T42" s="314">
        <v>202.82500000000002</v>
      </c>
      <c r="U42" s="301">
        <v>155.89699999999996</v>
      </c>
      <c r="V42" s="302">
        <v>333.5</v>
      </c>
      <c r="W42" s="301">
        <v>48.53699999999999</v>
      </c>
      <c r="X42" s="302">
        <f>SUM(T42:W42)</f>
        <v>740.759</v>
      </c>
      <c r="Y42" s="305">
        <f>IF(ISERROR(R42/X42-1),"         /0",IF(R42/X42&gt;5,"  *  ",(R42/X42-1)))</f>
        <v>-0.24495686181335619</v>
      </c>
    </row>
    <row r="43" spans="1:25" ht="19.5" customHeight="1" thickBot="1">
      <c r="A43" s="299" t="s">
        <v>51</v>
      </c>
      <c r="B43" s="300">
        <v>0</v>
      </c>
      <c r="C43" s="301">
        <v>0</v>
      </c>
      <c r="D43" s="302">
        <v>0.2</v>
      </c>
      <c r="E43" s="301">
        <v>0</v>
      </c>
      <c r="F43" s="302">
        <f>SUM(B43:E43)</f>
        <v>0.2</v>
      </c>
      <c r="G43" s="303">
        <f>F43/$F$9</f>
        <v>3.851083455154335E-06</v>
      </c>
      <c r="H43" s="300">
        <v>0.973</v>
      </c>
      <c r="I43" s="301">
        <v>0</v>
      </c>
      <c r="J43" s="302">
        <v>0.07</v>
      </c>
      <c r="K43" s="301">
        <v>12.392000000000001</v>
      </c>
      <c r="L43" s="302">
        <f>SUM(H43:K43)</f>
        <v>13.435</v>
      </c>
      <c r="M43" s="304">
        <f>IF(ISERROR(F43/L43-1),"         /0",(F43/L43-1))</f>
        <v>-0.9851135094901377</v>
      </c>
      <c r="N43" s="300">
        <v>3.2889999999999997</v>
      </c>
      <c r="O43" s="301">
        <v>0.024</v>
      </c>
      <c r="P43" s="302">
        <v>0.9630000000000001</v>
      </c>
      <c r="Q43" s="301">
        <v>55.378</v>
      </c>
      <c r="R43" s="302">
        <f>SUM(N43:Q43)</f>
        <v>59.653999999999996</v>
      </c>
      <c r="S43" s="303">
        <f>R43/$R$9</f>
        <v>0.0001580284847946538</v>
      </c>
      <c r="T43" s="314">
        <v>16.488</v>
      </c>
      <c r="U43" s="301">
        <v>0</v>
      </c>
      <c r="V43" s="302">
        <v>0.9200000000000002</v>
      </c>
      <c r="W43" s="301">
        <v>88.043</v>
      </c>
      <c r="X43" s="302">
        <f>SUM(T43:W43)</f>
        <v>105.45100000000001</v>
      </c>
      <c r="Y43" s="305">
        <f>IF(ISERROR(R43/X43-1),"         /0",IF(R43/X43&gt;5,"  *  ",(R43/X43-1)))</f>
        <v>-0.4342964978994984</v>
      </c>
    </row>
    <row r="44" spans="1:25" s="111" customFormat="1" ht="19.5" customHeight="1" thickBot="1">
      <c r="A44" s="147" t="s">
        <v>51</v>
      </c>
      <c r="B44" s="144">
        <v>44.568</v>
      </c>
      <c r="C44" s="143">
        <v>0.001</v>
      </c>
      <c r="D44" s="142">
        <v>0</v>
      </c>
      <c r="E44" s="143">
        <v>0</v>
      </c>
      <c r="F44" s="142">
        <f t="shared" si="0"/>
        <v>44.568999999999996</v>
      </c>
      <c r="G44" s="145">
        <f t="shared" si="1"/>
        <v>0.0008581946925638676</v>
      </c>
      <c r="H44" s="144">
        <v>53.54900000000001</v>
      </c>
      <c r="I44" s="143">
        <v>0.876</v>
      </c>
      <c r="J44" s="142">
        <v>0</v>
      </c>
      <c r="K44" s="143">
        <v>0</v>
      </c>
      <c r="L44" s="142">
        <f t="shared" si="2"/>
        <v>54.425000000000004</v>
      </c>
      <c r="M44" s="146">
        <f t="shared" si="8"/>
        <v>-0.1810932475884246</v>
      </c>
      <c r="N44" s="144">
        <v>264.122</v>
      </c>
      <c r="O44" s="143">
        <v>1.74</v>
      </c>
      <c r="P44" s="142">
        <v>0</v>
      </c>
      <c r="Q44" s="143">
        <v>0</v>
      </c>
      <c r="R44" s="142">
        <f t="shared" si="4"/>
        <v>265.862</v>
      </c>
      <c r="S44" s="145">
        <f t="shared" si="5"/>
        <v>0.000704290894566605</v>
      </c>
      <c r="T44" s="144">
        <v>359.21799999999996</v>
      </c>
      <c r="U44" s="143">
        <v>7.049</v>
      </c>
      <c r="V44" s="142">
        <v>0.145</v>
      </c>
      <c r="W44" s="143">
        <v>0.06</v>
      </c>
      <c r="X44" s="152">
        <f>SUM(T44:W44)</f>
        <v>366.4719999999999</v>
      </c>
      <c r="Y44" s="139">
        <f t="shared" si="7"/>
        <v>-0.2745366631011371</v>
      </c>
    </row>
    <row r="45" ht="6.75" customHeight="1" thickTop="1">
      <c r="A45" s="79"/>
    </row>
    <row r="46" ht="14.25">
      <c r="A46" s="79" t="s">
        <v>50</v>
      </c>
    </row>
    <row r="47" ht="14.25">
      <c r="A47" s="86" t="s">
        <v>512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5:Y65536 M45:M65536 Y3 M3">
    <cfRule type="cellIs" priority="6" dxfId="99" operator="lessThan" stopIfTrue="1">
      <formula>0</formula>
    </cfRule>
  </conditionalFormatting>
  <conditionalFormatting sqref="Y10:Y44 M10:M44">
    <cfRule type="cellIs" priority="7" dxfId="99" operator="lessThan" stopIfTrue="1">
      <formula>0</formula>
    </cfRule>
    <cfRule type="cellIs" priority="8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Y9 M9">
    <cfRule type="cellIs" priority="3" dxfId="99" operator="lessThan" stopIfTrue="1">
      <formula>0</formula>
    </cfRule>
    <cfRule type="cellIs" priority="4" dxfId="101" operator="greaterThanOrEqual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0:V40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4"/>
  <sheetViews>
    <sheetView showGridLines="0" zoomScale="80" zoomScaleNormal="80" zoomScalePageLayoutView="0" workbookViewId="0" topLeftCell="A46">
      <selection activeCell="A75" sqref="A75"/>
    </sheetView>
  </sheetViews>
  <sheetFormatPr defaultColWidth="8.00390625" defaultRowHeight="15"/>
  <cols>
    <col min="1" max="1" width="32.421875" style="86" customWidth="1"/>
    <col min="2" max="2" width="9.140625" style="86" bestFit="1" customWidth="1"/>
    <col min="3" max="3" width="9.7109375" style="86" bestFit="1" customWidth="1"/>
    <col min="4" max="4" width="8.00390625" style="86" bestFit="1" customWidth="1"/>
    <col min="5" max="5" width="9.7109375" style="86" bestFit="1" customWidth="1"/>
    <col min="6" max="6" width="9.140625" style="86" bestFit="1" customWidth="1"/>
    <col min="7" max="7" width="9.421875" style="86" customWidth="1"/>
    <col min="8" max="8" width="9.28125" style="86" bestFit="1" customWidth="1"/>
    <col min="9" max="9" width="9.7109375" style="86" bestFit="1" customWidth="1"/>
    <col min="10" max="10" width="8.140625" style="86" customWidth="1"/>
    <col min="11" max="11" width="9.00390625" style="86" customWidth="1"/>
    <col min="12" max="12" width="9.140625" style="86" customWidth="1"/>
    <col min="13" max="13" width="10.28125" style="86" bestFit="1" customWidth="1"/>
    <col min="14" max="14" width="9.28125" style="86" bestFit="1" customWidth="1"/>
    <col min="15" max="15" width="10.140625" style="86" customWidth="1"/>
    <col min="16" max="16" width="8.421875" style="86" bestFit="1" customWidth="1"/>
    <col min="17" max="17" width="9.8515625" style="86" customWidth="1"/>
    <col min="18" max="19" width="9.8515625" style="86" bestFit="1" customWidth="1"/>
    <col min="20" max="20" width="10.421875" style="86" customWidth="1"/>
    <col min="21" max="21" width="10.28125" style="86" customWidth="1"/>
    <col min="22" max="22" width="8.8515625" style="86" customWidth="1"/>
    <col min="23" max="23" width="10.28125" style="86" customWidth="1"/>
    <col min="24" max="24" width="9.8515625" style="86" bestFit="1" customWidth="1"/>
    <col min="25" max="25" width="8.7109375" style="86" bestFit="1" customWidth="1"/>
    <col min="26" max="16384" width="8.00390625" style="86" customWidth="1"/>
  </cols>
  <sheetData>
    <row r="1" spans="24:25" ht="18">
      <c r="X1" s="725" t="s">
        <v>26</v>
      </c>
      <c r="Y1" s="725"/>
    </row>
    <row r="2" ht="5.25" customHeight="1" thickBot="1"/>
    <row r="3" spans="1:25" ht="24.75" customHeight="1" thickTop="1">
      <c r="A3" s="711" t="s">
        <v>68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3"/>
    </row>
    <row r="4" spans="1:25" ht="21" customHeight="1" thickBot="1">
      <c r="A4" s="720" t="s">
        <v>42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2"/>
    </row>
    <row r="5" spans="1:25" s="138" customFormat="1" ht="15.75" customHeight="1" thickBot="1" thickTop="1">
      <c r="A5" s="652" t="s">
        <v>63</v>
      </c>
      <c r="B5" s="704" t="s">
        <v>34</v>
      </c>
      <c r="C5" s="705"/>
      <c r="D5" s="705"/>
      <c r="E5" s="705"/>
      <c r="F5" s="705"/>
      <c r="G5" s="705"/>
      <c r="H5" s="705"/>
      <c r="I5" s="705"/>
      <c r="J5" s="706"/>
      <c r="K5" s="706"/>
      <c r="L5" s="706"/>
      <c r="M5" s="707"/>
      <c r="N5" s="704" t="s">
        <v>33</v>
      </c>
      <c r="O5" s="705"/>
      <c r="P5" s="705"/>
      <c r="Q5" s="705"/>
      <c r="R5" s="705"/>
      <c r="S5" s="705"/>
      <c r="T5" s="705"/>
      <c r="U5" s="705"/>
      <c r="V5" s="705"/>
      <c r="W5" s="705"/>
      <c r="X5" s="705"/>
      <c r="Y5" s="708"/>
    </row>
    <row r="6" spans="1:25" s="104" customFormat="1" ht="26.25" customHeight="1" thickBot="1">
      <c r="A6" s="653"/>
      <c r="B6" s="723" t="s">
        <v>154</v>
      </c>
      <c r="C6" s="724"/>
      <c r="D6" s="724"/>
      <c r="E6" s="724"/>
      <c r="F6" s="724"/>
      <c r="G6" s="701" t="s">
        <v>32</v>
      </c>
      <c r="H6" s="723" t="s">
        <v>155</v>
      </c>
      <c r="I6" s="724"/>
      <c r="J6" s="724"/>
      <c r="K6" s="724"/>
      <c r="L6" s="724"/>
      <c r="M6" s="698" t="s">
        <v>31</v>
      </c>
      <c r="N6" s="723" t="s">
        <v>156</v>
      </c>
      <c r="O6" s="724"/>
      <c r="P6" s="724"/>
      <c r="Q6" s="724"/>
      <c r="R6" s="724"/>
      <c r="S6" s="701" t="s">
        <v>32</v>
      </c>
      <c r="T6" s="723" t="s">
        <v>157</v>
      </c>
      <c r="U6" s="724"/>
      <c r="V6" s="724"/>
      <c r="W6" s="724"/>
      <c r="X6" s="724"/>
      <c r="Y6" s="714" t="s">
        <v>31</v>
      </c>
    </row>
    <row r="7" spans="1:25" s="99" customFormat="1" ht="26.25" customHeight="1">
      <c r="A7" s="654"/>
      <c r="B7" s="665" t="s">
        <v>20</v>
      </c>
      <c r="C7" s="657"/>
      <c r="D7" s="656" t="s">
        <v>19</v>
      </c>
      <c r="E7" s="657"/>
      <c r="F7" s="730" t="s">
        <v>15</v>
      </c>
      <c r="G7" s="702"/>
      <c r="H7" s="665" t="s">
        <v>20</v>
      </c>
      <c r="I7" s="657"/>
      <c r="J7" s="656" t="s">
        <v>19</v>
      </c>
      <c r="K7" s="657"/>
      <c r="L7" s="730" t="s">
        <v>15</v>
      </c>
      <c r="M7" s="699"/>
      <c r="N7" s="665" t="s">
        <v>20</v>
      </c>
      <c r="O7" s="657"/>
      <c r="P7" s="656" t="s">
        <v>19</v>
      </c>
      <c r="Q7" s="657"/>
      <c r="R7" s="730" t="s">
        <v>15</v>
      </c>
      <c r="S7" s="702"/>
      <c r="T7" s="665" t="s">
        <v>20</v>
      </c>
      <c r="U7" s="657"/>
      <c r="V7" s="656" t="s">
        <v>19</v>
      </c>
      <c r="W7" s="657"/>
      <c r="X7" s="730" t="s">
        <v>15</v>
      </c>
      <c r="Y7" s="715"/>
    </row>
    <row r="8" spans="1:25" s="134" customFormat="1" ht="27" thickBot="1">
      <c r="A8" s="655"/>
      <c r="B8" s="137" t="s">
        <v>29</v>
      </c>
      <c r="C8" s="135" t="s">
        <v>28</v>
      </c>
      <c r="D8" s="136" t="s">
        <v>29</v>
      </c>
      <c r="E8" s="135" t="s">
        <v>28</v>
      </c>
      <c r="F8" s="710"/>
      <c r="G8" s="703"/>
      <c r="H8" s="137" t="s">
        <v>29</v>
      </c>
      <c r="I8" s="135" t="s">
        <v>28</v>
      </c>
      <c r="J8" s="136" t="s">
        <v>29</v>
      </c>
      <c r="K8" s="135" t="s">
        <v>28</v>
      </c>
      <c r="L8" s="710"/>
      <c r="M8" s="700"/>
      <c r="N8" s="137" t="s">
        <v>29</v>
      </c>
      <c r="O8" s="135" t="s">
        <v>28</v>
      </c>
      <c r="P8" s="136" t="s">
        <v>29</v>
      </c>
      <c r="Q8" s="135" t="s">
        <v>28</v>
      </c>
      <c r="R8" s="710"/>
      <c r="S8" s="703"/>
      <c r="T8" s="137" t="s">
        <v>29</v>
      </c>
      <c r="U8" s="135" t="s">
        <v>28</v>
      </c>
      <c r="V8" s="136" t="s">
        <v>29</v>
      </c>
      <c r="W8" s="135" t="s">
        <v>28</v>
      </c>
      <c r="X8" s="710"/>
      <c r="Y8" s="716"/>
    </row>
    <row r="9" spans="1:25" s="88" customFormat="1" ht="18" customHeight="1" thickBot="1" thickTop="1">
      <c r="A9" s="187" t="s">
        <v>22</v>
      </c>
      <c r="B9" s="186">
        <f>B10+B30+B45+B56+B69+B71</f>
        <v>21280.061999999998</v>
      </c>
      <c r="C9" s="185">
        <f>C10+C30+C45+C56+C69+C71</f>
        <v>13676.981</v>
      </c>
      <c r="D9" s="183">
        <f>D10+D30+D45+D56+D69+D71</f>
        <v>11004.347000000002</v>
      </c>
      <c r="E9" s="184">
        <f>E10+E30+E45+E56+E69+E71</f>
        <v>5972.047</v>
      </c>
      <c r="F9" s="183">
        <f aca="true" t="shared" si="0" ref="F9:F18">SUM(B9:E9)</f>
        <v>51933.437</v>
      </c>
      <c r="G9" s="195">
        <f aca="true" t="shared" si="1" ref="G9:G18">F9/$F$9</f>
        <v>1</v>
      </c>
      <c r="H9" s="186">
        <f>H10+H30+H45+H56+H69+H71</f>
        <v>25070.021999999997</v>
      </c>
      <c r="I9" s="185">
        <f>I10+I30+I45+I56+I69+I71</f>
        <v>14500.525000000001</v>
      </c>
      <c r="J9" s="183">
        <f>J10+J30+J45+J56+J69+J71</f>
        <v>6296.044999999999</v>
      </c>
      <c r="K9" s="184">
        <f>K10+K30+K45+K56+K69+K71</f>
        <v>3104.8289999999997</v>
      </c>
      <c r="L9" s="183">
        <f aca="true" t="shared" si="2" ref="L9:L18">SUM(H9:K9)</f>
        <v>48971.420999999995</v>
      </c>
      <c r="M9" s="230">
        <f aca="true" t="shared" si="3" ref="M9:M18">IF(ISERROR(F9/L9-1),"         /0",(F9/L9-1))</f>
        <v>0.06048458344714969</v>
      </c>
      <c r="N9" s="233">
        <f>N10+N30+N45+N56+N69+N71</f>
        <v>160803.76299999998</v>
      </c>
      <c r="O9" s="185">
        <f>O10+O30+O45+O56+O69+O71</f>
        <v>89552.85900000001</v>
      </c>
      <c r="P9" s="183">
        <f>P10+P30+P45+P56+P69+P71</f>
        <v>90443.79399999998</v>
      </c>
      <c r="Q9" s="184">
        <f>Q10+Q30+Q45+Q56+Q69+Q71</f>
        <v>36688.491</v>
      </c>
      <c r="R9" s="183">
        <f aca="true" t="shared" si="4" ref="R9:R18">SUM(N9:Q9)</f>
        <v>377488.90699999995</v>
      </c>
      <c r="S9" s="245">
        <f aca="true" t="shared" si="5" ref="S9:S18">R9/$R$9</f>
        <v>1</v>
      </c>
      <c r="T9" s="186">
        <f>T10+T30+T45+T56+T69+T71</f>
        <v>183272.35699999996</v>
      </c>
      <c r="U9" s="185">
        <f>U10+U30+U45+U56+U69+U71</f>
        <v>95423.61899999998</v>
      </c>
      <c r="V9" s="183">
        <f>V10+V30+V45+V56+V69+V71</f>
        <v>49504.51397000001</v>
      </c>
      <c r="W9" s="184">
        <f>W10+W30+W45+W56+W69+W71</f>
        <v>16913.825</v>
      </c>
      <c r="X9" s="183">
        <f aca="true" t="shared" si="6" ref="X9:X18">SUM(T9:W9)</f>
        <v>345114.31496999995</v>
      </c>
      <c r="Y9" s="182">
        <f>IF(ISERROR(R9/X9-1),"         /0",(R9/X9-1))</f>
        <v>0.09380831401564516</v>
      </c>
    </row>
    <row r="10" spans="1:25" s="119" customFormat="1" ht="19.5" customHeight="1">
      <c r="A10" s="126" t="s">
        <v>56</v>
      </c>
      <c r="B10" s="123">
        <f>SUM(B11:B29)</f>
        <v>11609.822999999999</v>
      </c>
      <c r="C10" s="122">
        <f>SUM(C11:C29)</f>
        <v>4568.293</v>
      </c>
      <c r="D10" s="121">
        <f>SUM(D11:D29)</f>
        <v>9227.582</v>
      </c>
      <c r="E10" s="168">
        <f>SUM(E11:E29)</f>
        <v>4825.687</v>
      </c>
      <c r="F10" s="121">
        <f t="shared" si="0"/>
        <v>30231.384999999995</v>
      </c>
      <c r="G10" s="124">
        <f t="shared" si="1"/>
        <v>0.5821179329995047</v>
      </c>
      <c r="H10" s="123">
        <f>SUM(H11:H29)</f>
        <v>16053.970000000001</v>
      </c>
      <c r="I10" s="122">
        <f>SUM(I11:I29)</f>
        <v>6061.272</v>
      </c>
      <c r="J10" s="121">
        <f>SUM(J11:J29)</f>
        <v>5057.467999999999</v>
      </c>
      <c r="K10" s="168">
        <f>SUM(K11:K29)</f>
        <v>2217.424</v>
      </c>
      <c r="L10" s="121">
        <f t="shared" si="2"/>
        <v>29390.134</v>
      </c>
      <c r="M10" s="231">
        <f t="shared" si="3"/>
        <v>0.028623585043878963</v>
      </c>
      <c r="N10" s="234">
        <f>SUM(N11:N29)</f>
        <v>98486.036</v>
      </c>
      <c r="O10" s="122">
        <f>SUM(O11:O29)</f>
        <v>31446.432</v>
      </c>
      <c r="P10" s="121">
        <f>SUM(P11:P29)</f>
        <v>79079.711</v>
      </c>
      <c r="Q10" s="168">
        <f>SUM(Q11:Q29)</f>
        <v>28933.225000000002</v>
      </c>
      <c r="R10" s="121">
        <f t="shared" si="4"/>
        <v>237945.404</v>
      </c>
      <c r="S10" s="246">
        <f t="shared" si="5"/>
        <v>0.6303374737313805</v>
      </c>
      <c r="T10" s="123">
        <f>SUM(T11:T29)</f>
        <v>126947.63199999998</v>
      </c>
      <c r="U10" s="122">
        <f>SUM(U11:U29)</f>
        <v>40999.223</v>
      </c>
      <c r="V10" s="121">
        <f>SUM(V11:V29)</f>
        <v>45326.35297000001</v>
      </c>
      <c r="W10" s="168">
        <f>SUM(W11:W29)</f>
        <v>14301.974</v>
      </c>
      <c r="X10" s="121">
        <f t="shared" si="6"/>
        <v>227575.18196999998</v>
      </c>
      <c r="Y10" s="120">
        <f aca="true" t="shared" si="7" ref="Y10:Y17">IF(ISERROR(R10/X10-1),"         /0",IF(R10/X10&gt;5,"  *  ",(R10/X10-1)))</f>
        <v>0.04556833456192555</v>
      </c>
    </row>
    <row r="11" spans="1:25" ht="19.5" customHeight="1">
      <c r="A11" s="292" t="s">
        <v>178</v>
      </c>
      <c r="B11" s="293">
        <v>5751.076</v>
      </c>
      <c r="C11" s="294">
        <v>2716.456</v>
      </c>
      <c r="D11" s="295">
        <v>0</v>
      </c>
      <c r="E11" s="316">
        <v>0</v>
      </c>
      <c r="F11" s="295">
        <f t="shared" si="0"/>
        <v>8467.532</v>
      </c>
      <c r="G11" s="296">
        <f t="shared" si="1"/>
        <v>0.1630458619559495</v>
      </c>
      <c r="H11" s="293">
        <v>6737.0599999999995</v>
      </c>
      <c r="I11" s="294">
        <v>2677.623</v>
      </c>
      <c r="J11" s="295"/>
      <c r="K11" s="316"/>
      <c r="L11" s="295">
        <f t="shared" si="2"/>
        <v>9414.682999999999</v>
      </c>
      <c r="M11" s="325">
        <f t="shared" si="3"/>
        <v>-0.10060359971759003</v>
      </c>
      <c r="N11" s="326">
        <v>51453.32</v>
      </c>
      <c r="O11" s="294">
        <v>17137.519</v>
      </c>
      <c r="P11" s="295">
        <v>210.1</v>
      </c>
      <c r="Q11" s="316">
        <v>21.586</v>
      </c>
      <c r="R11" s="295">
        <f t="shared" si="4"/>
        <v>68822.52500000001</v>
      </c>
      <c r="S11" s="327">
        <f t="shared" si="5"/>
        <v>0.18231668195749132</v>
      </c>
      <c r="T11" s="293">
        <v>50367.04299999999</v>
      </c>
      <c r="U11" s="294">
        <v>17399.607999999997</v>
      </c>
      <c r="V11" s="295">
        <v>2464.0099999999998</v>
      </c>
      <c r="W11" s="316">
        <v>672.561</v>
      </c>
      <c r="X11" s="295">
        <f t="shared" si="6"/>
        <v>70903.22199999998</v>
      </c>
      <c r="Y11" s="298">
        <f t="shared" si="7"/>
        <v>-0.029345591657315206</v>
      </c>
    </row>
    <row r="12" spans="1:25" ht="19.5" customHeight="1">
      <c r="A12" s="299" t="s">
        <v>210</v>
      </c>
      <c r="B12" s="300">
        <v>0</v>
      </c>
      <c r="C12" s="301">
        <v>0</v>
      </c>
      <c r="D12" s="302">
        <v>2733.567</v>
      </c>
      <c r="E12" s="319">
        <v>1989.2700000000002</v>
      </c>
      <c r="F12" s="302">
        <f t="shared" si="0"/>
        <v>4722.837</v>
      </c>
      <c r="G12" s="303">
        <f t="shared" si="1"/>
        <v>0.09094019716045369</v>
      </c>
      <c r="H12" s="300"/>
      <c r="I12" s="301"/>
      <c r="J12" s="302"/>
      <c r="K12" s="319"/>
      <c r="L12" s="302">
        <f t="shared" si="2"/>
        <v>0</v>
      </c>
      <c r="M12" s="328" t="str">
        <f t="shared" si="3"/>
        <v>         /0</v>
      </c>
      <c r="N12" s="329"/>
      <c r="O12" s="301"/>
      <c r="P12" s="302">
        <v>23004.365999999998</v>
      </c>
      <c r="Q12" s="319">
        <v>12526.712000000001</v>
      </c>
      <c r="R12" s="302">
        <f t="shared" si="4"/>
        <v>35531.078</v>
      </c>
      <c r="S12" s="330">
        <f t="shared" si="5"/>
        <v>0.09412482682570592</v>
      </c>
      <c r="T12" s="300"/>
      <c r="U12" s="301"/>
      <c r="V12" s="302">
        <v>1575.838</v>
      </c>
      <c r="W12" s="319">
        <v>1041.666</v>
      </c>
      <c r="X12" s="302">
        <f t="shared" si="6"/>
        <v>2617.504</v>
      </c>
      <c r="Y12" s="305" t="str">
        <f t="shared" si="7"/>
        <v>  *  </v>
      </c>
    </row>
    <row r="13" spans="1:25" ht="19.5" customHeight="1">
      <c r="A13" s="299" t="s">
        <v>211</v>
      </c>
      <c r="B13" s="300">
        <v>1929.1390000000001</v>
      </c>
      <c r="C13" s="301">
        <v>749.8900000000001</v>
      </c>
      <c r="D13" s="302">
        <v>813.979</v>
      </c>
      <c r="E13" s="319">
        <v>418.246</v>
      </c>
      <c r="F13" s="302">
        <f t="shared" si="0"/>
        <v>3911.254000000001</v>
      </c>
      <c r="G13" s="303">
        <f t="shared" si="1"/>
        <v>0.0753128278415311</v>
      </c>
      <c r="H13" s="300">
        <v>2047.577</v>
      </c>
      <c r="I13" s="301">
        <v>874.939</v>
      </c>
      <c r="J13" s="302">
        <v>1081.839</v>
      </c>
      <c r="K13" s="319">
        <v>371.338</v>
      </c>
      <c r="L13" s="302">
        <f t="shared" si="2"/>
        <v>4375.693</v>
      </c>
      <c r="M13" s="328">
        <f t="shared" si="3"/>
        <v>-0.1061406730316774</v>
      </c>
      <c r="N13" s="329">
        <v>15110.915</v>
      </c>
      <c r="O13" s="301">
        <v>4732.793</v>
      </c>
      <c r="P13" s="302">
        <v>7853.95</v>
      </c>
      <c r="Q13" s="319">
        <v>2482.9060000000004</v>
      </c>
      <c r="R13" s="302">
        <f t="shared" si="4"/>
        <v>30180.564</v>
      </c>
      <c r="S13" s="330">
        <f t="shared" si="5"/>
        <v>0.07995086329781871</v>
      </c>
      <c r="T13" s="300">
        <v>15307.674</v>
      </c>
      <c r="U13" s="301">
        <v>5324.841</v>
      </c>
      <c r="V13" s="302">
        <v>9084.388</v>
      </c>
      <c r="W13" s="319">
        <v>2215.215</v>
      </c>
      <c r="X13" s="302">
        <f t="shared" si="6"/>
        <v>31932.118</v>
      </c>
      <c r="Y13" s="305">
        <f t="shared" si="7"/>
        <v>-0.054852421627654024</v>
      </c>
    </row>
    <row r="14" spans="1:25" ht="19.5" customHeight="1">
      <c r="A14" s="299" t="s">
        <v>212</v>
      </c>
      <c r="B14" s="300">
        <v>0</v>
      </c>
      <c r="C14" s="301">
        <v>0</v>
      </c>
      <c r="D14" s="302">
        <v>2380.509</v>
      </c>
      <c r="E14" s="319">
        <v>903.23</v>
      </c>
      <c r="F14" s="302">
        <f t="shared" si="0"/>
        <v>3283.739</v>
      </c>
      <c r="G14" s="303">
        <f t="shared" si="1"/>
        <v>0.06322976466972521</v>
      </c>
      <c r="H14" s="300"/>
      <c r="I14" s="301"/>
      <c r="J14" s="302">
        <v>2346.377</v>
      </c>
      <c r="K14" s="319">
        <v>1047.459</v>
      </c>
      <c r="L14" s="302">
        <f t="shared" si="2"/>
        <v>3393.8360000000002</v>
      </c>
      <c r="M14" s="328">
        <f t="shared" si="3"/>
        <v>-0.03244028291290446</v>
      </c>
      <c r="N14" s="329"/>
      <c r="O14" s="301"/>
      <c r="P14" s="302">
        <v>20506.175</v>
      </c>
      <c r="Q14" s="319">
        <v>6278.552999999999</v>
      </c>
      <c r="R14" s="302">
        <f t="shared" si="4"/>
        <v>26784.728</v>
      </c>
      <c r="S14" s="330">
        <f t="shared" si="5"/>
        <v>0.07095500689772588</v>
      </c>
      <c r="T14" s="300"/>
      <c r="U14" s="301"/>
      <c r="V14" s="302">
        <v>19260.45</v>
      </c>
      <c r="W14" s="319">
        <v>5914.481</v>
      </c>
      <c r="X14" s="302">
        <f t="shared" si="6"/>
        <v>25174.931</v>
      </c>
      <c r="Y14" s="305">
        <f t="shared" si="7"/>
        <v>0.06394444536908561</v>
      </c>
    </row>
    <row r="15" spans="1:25" ht="19.5" customHeight="1">
      <c r="A15" s="299" t="s">
        <v>213</v>
      </c>
      <c r="B15" s="300">
        <v>0</v>
      </c>
      <c r="C15" s="301">
        <v>0</v>
      </c>
      <c r="D15" s="302">
        <v>1470.2</v>
      </c>
      <c r="E15" s="319">
        <v>608.126</v>
      </c>
      <c r="F15" s="302">
        <f t="shared" si="0"/>
        <v>2078.326</v>
      </c>
      <c r="G15" s="303">
        <f t="shared" si="1"/>
        <v>0.04001903436508545</v>
      </c>
      <c r="H15" s="300"/>
      <c r="I15" s="301"/>
      <c r="J15" s="302">
        <v>590.779</v>
      </c>
      <c r="K15" s="319">
        <v>361.047</v>
      </c>
      <c r="L15" s="302">
        <f t="shared" si="2"/>
        <v>951.826</v>
      </c>
      <c r="M15" s="328">
        <f t="shared" si="3"/>
        <v>1.1835146339772185</v>
      </c>
      <c r="N15" s="329"/>
      <c r="O15" s="301"/>
      <c r="P15" s="302">
        <v>9379.583999999999</v>
      </c>
      <c r="Q15" s="319">
        <v>2585.789</v>
      </c>
      <c r="R15" s="302">
        <f t="shared" si="4"/>
        <v>11965.373</v>
      </c>
      <c r="S15" s="330">
        <f t="shared" si="5"/>
        <v>0.0316972837562085</v>
      </c>
      <c r="T15" s="300"/>
      <c r="U15" s="301"/>
      <c r="V15" s="302">
        <v>3172.299</v>
      </c>
      <c r="W15" s="319">
        <v>957.879</v>
      </c>
      <c r="X15" s="302">
        <f t="shared" si="6"/>
        <v>4130.178</v>
      </c>
      <c r="Y15" s="305">
        <f t="shared" si="7"/>
        <v>1.897059884586088</v>
      </c>
    </row>
    <row r="16" spans="1:25" ht="19.5" customHeight="1">
      <c r="A16" s="299" t="s">
        <v>159</v>
      </c>
      <c r="B16" s="300">
        <v>1058.858</v>
      </c>
      <c r="C16" s="301">
        <v>505.594</v>
      </c>
      <c r="D16" s="302">
        <v>0</v>
      </c>
      <c r="E16" s="319">
        <v>0</v>
      </c>
      <c r="F16" s="302">
        <f t="shared" si="0"/>
        <v>1564.452</v>
      </c>
      <c r="G16" s="303">
        <f t="shared" si="1"/>
        <v>0.03012417606791555</v>
      </c>
      <c r="H16" s="300">
        <v>866.492</v>
      </c>
      <c r="I16" s="301">
        <v>430.34900000000005</v>
      </c>
      <c r="J16" s="302">
        <v>0</v>
      </c>
      <c r="K16" s="319">
        <v>0</v>
      </c>
      <c r="L16" s="302">
        <f t="shared" si="2"/>
        <v>1296.841</v>
      </c>
      <c r="M16" s="328">
        <f t="shared" si="3"/>
        <v>0.20635606061190237</v>
      </c>
      <c r="N16" s="329">
        <v>6688.999</v>
      </c>
      <c r="O16" s="301">
        <v>3309.229</v>
      </c>
      <c r="P16" s="302">
        <v>0</v>
      </c>
      <c r="Q16" s="319">
        <v>0</v>
      </c>
      <c r="R16" s="302">
        <f t="shared" si="4"/>
        <v>9998.228</v>
      </c>
      <c r="S16" s="330">
        <f t="shared" si="5"/>
        <v>0.026486150492364007</v>
      </c>
      <c r="T16" s="300">
        <v>5785.3820000000005</v>
      </c>
      <c r="U16" s="301">
        <v>2993.0320000000006</v>
      </c>
      <c r="V16" s="302">
        <v>0</v>
      </c>
      <c r="W16" s="319">
        <v>0</v>
      </c>
      <c r="X16" s="302">
        <f t="shared" si="6"/>
        <v>8778.414</v>
      </c>
      <c r="Y16" s="305">
        <f t="shared" si="7"/>
        <v>0.13895608022132455</v>
      </c>
    </row>
    <row r="17" spans="1:25" ht="19.5" customHeight="1">
      <c r="A17" s="299" t="s">
        <v>214</v>
      </c>
      <c r="B17" s="300">
        <v>1434.347</v>
      </c>
      <c r="C17" s="301">
        <v>0</v>
      </c>
      <c r="D17" s="302">
        <v>0</v>
      </c>
      <c r="E17" s="319">
        <v>0</v>
      </c>
      <c r="F17" s="302">
        <f t="shared" si="0"/>
        <v>1434.347</v>
      </c>
      <c r="G17" s="303">
        <f t="shared" si="1"/>
        <v>0.027618950003251277</v>
      </c>
      <c r="H17" s="300">
        <v>1932.2489999999998</v>
      </c>
      <c r="I17" s="301">
        <v>244.064</v>
      </c>
      <c r="J17" s="302"/>
      <c r="K17" s="319"/>
      <c r="L17" s="302">
        <f t="shared" si="2"/>
        <v>2176.3129999999996</v>
      </c>
      <c r="M17" s="328">
        <f t="shared" si="3"/>
        <v>-0.3409279823260716</v>
      </c>
      <c r="N17" s="329">
        <v>10282.245</v>
      </c>
      <c r="O17" s="301">
        <v>626.9490000000001</v>
      </c>
      <c r="P17" s="302"/>
      <c r="Q17" s="319"/>
      <c r="R17" s="302">
        <f t="shared" si="4"/>
        <v>10909.194000000001</v>
      </c>
      <c r="S17" s="330">
        <f t="shared" si="5"/>
        <v>0.028899376372932734</v>
      </c>
      <c r="T17" s="300">
        <v>16310.524000000001</v>
      </c>
      <c r="U17" s="301">
        <v>1644.6209999999996</v>
      </c>
      <c r="V17" s="302"/>
      <c r="W17" s="319"/>
      <c r="X17" s="302">
        <f t="shared" si="6"/>
        <v>17955.145</v>
      </c>
      <c r="Y17" s="305">
        <f t="shared" si="7"/>
        <v>-0.3924196100894757</v>
      </c>
    </row>
    <row r="18" spans="1:25" ht="19.5" customHeight="1">
      <c r="A18" s="299" t="s">
        <v>218</v>
      </c>
      <c r="B18" s="300">
        <v>1039.125</v>
      </c>
      <c r="C18" s="301">
        <v>0</v>
      </c>
      <c r="D18" s="302">
        <v>0</v>
      </c>
      <c r="E18" s="319">
        <v>0</v>
      </c>
      <c r="F18" s="302">
        <f t="shared" si="0"/>
        <v>1039.125</v>
      </c>
      <c r="G18" s="303">
        <f t="shared" si="1"/>
        <v>0.020008785476686244</v>
      </c>
      <c r="H18" s="300">
        <v>809.0830000000001</v>
      </c>
      <c r="I18" s="301"/>
      <c r="J18" s="302"/>
      <c r="K18" s="319"/>
      <c r="L18" s="302">
        <f t="shared" si="2"/>
        <v>809.0830000000001</v>
      </c>
      <c r="M18" s="328">
        <f t="shared" si="3"/>
        <v>0.2843243523841186</v>
      </c>
      <c r="N18" s="329">
        <v>8589.857</v>
      </c>
      <c r="O18" s="301">
        <v>0.054</v>
      </c>
      <c r="P18" s="302"/>
      <c r="Q18" s="319"/>
      <c r="R18" s="302">
        <f t="shared" si="4"/>
        <v>8589.911</v>
      </c>
      <c r="S18" s="330">
        <f t="shared" si="5"/>
        <v>0.022755399803046403</v>
      </c>
      <c r="T18" s="300">
        <v>7245.352000000001</v>
      </c>
      <c r="U18" s="301"/>
      <c r="V18" s="302"/>
      <c r="W18" s="319"/>
      <c r="X18" s="302">
        <f t="shared" si="6"/>
        <v>7245.352000000001</v>
      </c>
      <c r="Y18" s="305">
        <f>IF(ISERROR(R18/X18-1),"         /0",IF(R18/X18&gt;5,"  *  ",(R18/X18-1)))</f>
        <v>0.1855753868135046</v>
      </c>
    </row>
    <row r="19" spans="1:25" ht="19.5" customHeight="1">
      <c r="A19" s="299" t="s">
        <v>219</v>
      </c>
      <c r="B19" s="300">
        <v>0</v>
      </c>
      <c r="C19" s="301">
        <v>0</v>
      </c>
      <c r="D19" s="302">
        <v>810.227</v>
      </c>
      <c r="E19" s="319">
        <v>144.323</v>
      </c>
      <c r="F19" s="302">
        <f aca="true" t="shared" si="8" ref="F19:F26">SUM(B19:E19)</f>
        <v>954.55</v>
      </c>
      <c r="G19" s="303">
        <f aca="true" t="shared" si="9" ref="G19:G26">F19/$F$9</f>
        <v>0.018380258560587854</v>
      </c>
      <c r="H19" s="300"/>
      <c r="I19" s="301"/>
      <c r="J19" s="302"/>
      <c r="K19" s="319"/>
      <c r="L19" s="302">
        <f aca="true" t="shared" si="10" ref="L19:L26">SUM(H19:K19)</f>
        <v>0</v>
      </c>
      <c r="M19" s="328" t="str">
        <f aca="true" t="shared" si="11" ref="M19:M26">IF(ISERROR(F19/L19-1),"         /0",(F19/L19-1))</f>
        <v>         /0</v>
      </c>
      <c r="N19" s="329"/>
      <c r="O19" s="301"/>
      <c r="P19" s="302">
        <v>4302.443</v>
      </c>
      <c r="Q19" s="319">
        <v>919.6530000000001</v>
      </c>
      <c r="R19" s="302">
        <f aca="true" t="shared" si="12" ref="R19:R26">SUM(N19:Q19)</f>
        <v>5222.0960000000005</v>
      </c>
      <c r="S19" s="330">
        <f aca="true" t="shared" si="13" ref="S19:S26">R19/$R$9</f>
        <v>0.01383377339880348</v>
      </c>
      <c r="T19" s="300"/>
      <c r="U19" s="301"/>
      <c r="V19" s="302"/>
      <c r="W19" s="319"/>
      <c r="X19" s="302">
        <f aca="true" t="shared" si="14" ref="X19:X26">SUM(T19:W19)</f>
        <v>0</v>
      </c>
      <c r="Y19" s="305" t="str">
        <f aca="true" t="shared" si="15" ref="Y19:Y26">IF(ISERROR(R19/X19-1),"         /0",IF(R19/X19&gt;5,"  *  ",(R19/X19-1)))</f>
        <v>         /0</v>
      </c>
    </row>
    <row r="20" spans="1:25" ht="19.5" customHeight="1">
      <c r="A20" s="299" t="s">
        <v>215</v>
      </c>
      <c r="B20" s="300">
        <v>0</v>
      </c>
      <c r="C20" s="301">
        <v>0</v>
      </c>
      <c r="D20" s="302">
        <v>607.428</v>
      </c>
      <c r="E20" s="319">
        <v>338.463</v>
      </c>
      <c r="F20" s="302">
        <f t="shared" si="8"/>
        <v>945.8910000000001</v>
      </c>
      <c r="G20" s="303">
        <f t="shared" si="9"/>
        <v>0.01821352590239695</v>
      </c>
      <c r="H20" s="300"/>
      <c r="I20" s="301"/>
      <c r="J20" s="302"/>
      <c r="K20" s="319"/>
      <c r="L20" s="302">
        <f t="shared" si="10"/>
        <v>0</v>
      </c>
      <c r="M20" s="328" t="str">
        <f t="shared" si="11"/>
        <v>         /0</v>
      </c>
      <c r="N20" s="329"/>
      <c r="O20" s="301"/>
      <c r="P20" s="302">
        <v>4461.058999999999</v>
      </c>
      <c r="Q20" s="319">
        <v>1061.876</v>
      </c>
      <c r="R20" s="302">
        <f t="shared" si="12"/>
        <v>5522.9349999999995</v>
      </c>
      <c r="S20" s="330">
        <f t="shared" si="13"/>
        <v>0.01463072132077248</v>
      </c>
      <c r="T20" s="300"/>
      <c r="U20" s="301"/>
      <c r="V20" s="302"/>
      <c r="W20" s="319"/>
      <c r="X20" s="302">
        <f t="shared" si="14"/>
        <v>0</v>
      </c>
      <c r="Y20" s="305" t="str">
        <f t="shared" si="15"/>
        <v>         /0</v>
      </c>
    </row>
    <row r="21" spans="1:25" ht="19.5" customHeight="1">
      <c r="A21" s="299" t="s">
        <v>200</v>
      </c>
      <c r="B21" s="300">
        <v>43.661</v>
      </c>
      <c r="C21" s="301">
        <v>99.697</v>
      </c>
      <c r="D21" s="302">
        <v>153.619</v>
      </c>
      <c r="E21" s="319">
        <v>167.976</v>
      </c>
      <c r="F21" s="302">
        <f>SUM(B21:E21)</f>
        <v>464.953</v>
      </c>
      <c r="G21" s="303">
        <f>F21/$F$9</f>
        <v>0.008952864028621868</v>
      </c>
      <c r="H21" s="300">
        <v>134.546</v>
      </c>
      <c r="I21" s="301">
        <v>146.587</v>
      </c>
      <c r="J21" s="302"/>
      <c r="K21" s="319"/>
      <c r="L21" s="302">
        <f>SUM(H21:K21)</f>
        <v>281.133</v>
      </c>
      <c r="M21" s="328">
        <f>IF(ISERROR(F21/L21-1),"         /0",(F21/L21-1))</f>
        <v>0.6538542255800635</v>
      </c>
      <c r="N21" s="329">
        <v>252.432</v>
      </c>
      <c r="O21" s="301">
        <v>599.6850000000001</v>
      </c>
      <c r="P21" s="302">
        <v>1539.099</v>
      </c>
      <c r="Q21" s="319">
        <v>804.022</v>
      </c>
      <c r="R21" s="302">
        <f>SUM(N21:Q21)</f>
        <v>3195.238</v>
      </c>
      <c r="S21" s="330">
        <f>R21/$R$9</f>
        <v>0.00846445535418078</v>
      </c>
      <c r="T21" s="300">
        <v>721.8779999999999</v>
      </c>
      <c r="U21" s="301">
        <v>693.9950000000001</v>
      </c>
      <c r="V21" s="302"/>
      <c r="W21" s="319"/>
      <c r="X21" s="302">
        <f>SUM(T21:W21)</f>
        <v>1415.873</v>
      </c>
      <c r="Y21" s="305">
        <f>IF(ISERROR(R21/X21-1),"         /0",IF(R21/X21&gt;5,"  *  ",(R21/X21-1)))</f>
        <v>1.2567264154341524</v>
      </c>
    </row>
    <row r="22" spans="1:25" ht="19.5" customHeight="1">
      <c r="A22" s="299" t="s">
        <v>221</v>
      </c>
      <c r="B22" s="300">
        <v>0</v>
      </c>
      <c r="C22" s="301">
        <v>336.446</v>
      </c>
      <c r="D22" s="302">
        <v>0</v>
      </c>
      <c r="E22" s="319">
        <v>0</v>
      </c>
      <c r="F22" s="302">
        <f t="shared" si="8"/>
        <v>336.446</v>
      </c>
      <c r="G22" s="303">
        <f t="shared" si="9"/>
        <v>0.0064784081207642785</v>
      </c>
      <c r="H22" s="300"/>
      <c r="I22" s="301">
        <v>334.251</v>
      </c>
      <c r="J22" s="302"/>
      <c r="K22" s="319"/>
      <c r="L22" s="302">
        <f t="shared" si="10"/>
        <v>334.251</v>
      </c>
      <c r="M22" s="328">
        <f t="shared" si="11"/>
        <v>0.006566921265755532</v>
      </c>
      <c r="N22" s="329"/>
      <c r="O22" s="301">
        <v>2353.2</v>
      </c>
      <c r="P22" s="302"/>
      <c r="Q22" s="319"/>
      <c r="R22" s="302">
        <f t="shared" si="12"/>
        <v>2353.2</v>
      </c>
      <c r="S22" s="330">
        <f t="shared" si="13"/>
        <v>0.0062338255677537036</v>
      </c>
      <c r="T22" s="300"/>
      <c r="U22" s="301">
        <v>2317.74</v>
      </c>
      <c r="V22" s="302"/>
      <c r="W22" s="319"/>
      <c r="X22" s="302">
        <f t="shared" si="14"/>
        <v>2317.74</v>
      </c>
      <c r="Y22" s="305">
        <f t="shared" si="15"/>
        <v>0.015299386471304022</v>
      </c>
    </row>
    <row r="23" spans="1:25" ht="19.5" customHeight="1">
      <c r="A23" s="299" t="s">
        <v>224</v>
      </c>
      <c r="B23" s="300">
        <v>0</v>
      </c>
      <c r="C23" s="301">
        <v>0</v>
      </c>
      <c r="D23" s="302">
        <v>0</v>
      </c>
      <c r="E23" s="319">
        <v>256.053</v>
      </c>
      <c r="F23" s="302">
        <f t="shared" si="8"/>
        <v>256.053</v>
      </c>
      <c r="G23" s="303">
        <f t="shared" si="9"/>
        <v>0.004930407359713165</v>
      </c>
      <c r="H23" s="300"/>
      <c r="I23" s="301"/>
      <c r="J23" s="302">
        <v>92.083</v>
      </c>
      <c r="K23" s="319">
        <v>58.356</v>
      </c>
      <c r="L23" s="302">
        <f t="shared" si="10"/>
        <v>150.439</v>
      </c>
      <c r="M23" s="328">
        <f t="shared" si="11"/>
        <v>0.7020387000711252</v>
      </c>
      <c r="N23" s="329"/>
      <c r="O23" s="301"/>
      <c r="P23" s="302">
        <v>408.07700000000006</v>
      </c>
      <c r="Q23" s="319">
        <v>1578.522</v>
      </c>
      <c r="R23" s="302">
        <f t="shared" si="12"/>
        <v>1986.599</v>
      </c>
      <c r="S23" s="330">
        <f t="shared" si="13"/>
        <v>0.005262668553065588</v>
      </c>
      <c r="T23" s="300"/>
      <c r="U23" s="301"/>
      <c r="V23" s="302">
        <v>148.203</v>
      </c>
      <c r="W23" s="319">
        <v>99.093</v>
      </c>
      <c r="X23" s="302">
        <f t="shared" si="14"/>
        <v>247.296</v>
      </c>
      <c r="Y23" s="305" t="str">
        <f t="shared" si="15"/>
        <v>  *  </v>
      </c>
    </row>
    <row r="24" spans="1:25" ht="19.5" customHeight="1">
      <c r="A24" s="299" t="s">
        <v>208</v>
      </c>
      <c r="B24" s="300">
        <v>0</v>
      </c>
      <c r="C24" s="301">
        <v>0</v>
      </c>
      <c r="D24" s="302">
        <v>255.289</v>
      </c>
      <c r="E24" s="319">
        <v>0</v>
      </c>
      <c r="F24" s="302">
        <f>SUM(B24:E24)</f>
        <v>255.289</v>
      </c>
      <c r="G24" s="303">
        <f t="shared" si="9"/>
        <v>0.004915696220914476</v>
      </c>
      <c r="H24" s="300"/>
      <c r="I24" s="301"/>
      <c r="J24" s="302">
        <v>229.441</v>
      </c>
      <c r="K24" s="319"/>
      <c r="L24" s="302">
        <f>SUM(H24:K24)</f>
        <v>229.441</v>
      </c>
      <c r="M24" s="328">
        <f>IF(ISERROR(F24/L24-1),"         /0",(F24/L24-1))</f>
        <v>0.11265641275970717</v>
      </c>
      <c r="N24" s="329"/>
      <c r="O24" s="301"/>
      <c r="P24" s="302">
        <v>1462.8509999999999</v>
      </c>
      <c r="Q24" s="319"/>
      <c r="R24" s="302">
        <f>SUM(N24:Q24)</f>
        <v>1462.8509999999999</v>
      </c>
      <c r="S24" s="330">
        <f t="shared" si="13"/>
        <v>0.0038752158616412007</v>
      </c>
      <c r="T24" s="300"/>
      <c r="U24" s="301"/>
      <c r="V24" s="302">
        <v>734.665</v>
      </c>
      <c r="W24" s="319">
        <v>282.454</v>
      </c>
      <c r="X24" s="302">
        <f>SUM(T24:W24)</f>
        <v>1017.1189999999999</v>
      </c>
      <c r="Y24" s="305">
        <f>IF(ISERROR(R24/X24-1),"         /0",IF(R24/X24&gt;5,"  *  ",(R24/X24-1)))</f>
        <v>0.438229941629249</v>
      </c>
    </row>
    <row r="25" spans="1:25" ht="19.5" customHeight="1">
      <c r="A25" s="299" t="s">
        <v>217</v>
      </c>
      <c r="B25" s="300">
        <v>162.215</v>
      </c>
      <c r="C25" s="301">
        <v>55.503</v>
      </c>
      <c r="D25" s="302">
        <v>0</v>
      </c>
      <c r="E25" s="319">
        <v>0</v>
      </c>
      <c r="F25" s="302">
        <f t="shared" si="8"/>
        <v>217.71800000000002</v>
      </c>
      <c r="G25" s="303">
        <f t="shared" si="9"/>
        <v>0.004192250938446458</v>
      </c>
      <c r="H25" s="300">
        <v>484.04</v>
      </c>
      <c r="I25" s="301">
        <v>281.15999999999997</v>
      </c>
      <c r="J25" s="302"/>
      <c r="K25" s="319"/>
      <c r="L25" s="302">
        <f t="shared" si="10"/>
        <v>765.2</v>
      </c>
      <c r="M25" s="328">
        <f t="shared" si="11"/>
        <v>-0.7154756926293779</v>
      </c>
      <c r="N25" s="329">
        <v>962.5210000000001</v>
      </c>
      <c r="O25" s="301">
        <v>143.14</v>
      </c>
      <c r="P25" s="302"/>
      <c r="Q25" s="319"/>
      <c r="R25" s="302">
        <f t="shared" si="12"/>
        <v>1105.661</v>
      </c>
      <c r="S25" s="330">
        <f t="shared" si="13"/>
        <v>0.002928989380872059</v>
      </c>
      <c r="T25" s="300">
        <v>5034.002</v>
      </c>
      <c r="U25" s="301">
        <v>2526.639</v>
      </c>
      <c r="V25" s="302"/>
      <c r="W25" s="319"/>
      <c r="X25" s="302">
        <f t="shared" si="14"/>
        <v>7560.6410000000005</v>
      </c>
      <c r="Y25" s="305">
        <f t="shared" si="15"/>
        <v>-0.8537609443432111</v>
      </c>
    </row>
    <row r="26" spans="1:25" ht="19.5" customHeight="1">
      <c r="A26" s="299" t="s">
        <v>186</v>
      </c>
      <c r="B26" s="300">
        <v>37.907</v>
      </c>
      <c r="C26" s="301">
        <v>92.368</v>
      </c>
      <c r="D26" s="302">
        <v>0</v>
      </c>
      <c r="E26" s="319">
        <v>0</v>
      </c>
      <c r="F26" s="302">
        <f t="shared" si="8"/>
        <v>130.27499999999998</v>
      </c>
      <c r="G26" s="303">
        <f t="shared" si="9"/>
        <v>0.0025084994856011547</v>
      </c>
      <c r="H26" s="300">
        <v>0</v>
      </c>
      <c r="I26" s="301"/>
      <c r="J26" s="302"/>
      <c r="K26" s="319"/>
      <c r="L26" s="302">
        <f t="shared" si="10"/>
        <v>0</v>
      </c>
      <c r="M26" s="328" t="str">
        <f t="shared" si="11"/>
        <v>         /0</v>
      </c>
      <c r="N26" s="329">
        <v>171.73899999999998</v>
      </c>
      <c r="O26" s="301">
        <v>537.502</v>
      </c>
      <c r="P26" s="302"/>
      <c r="Q26" s="319"/>
      <c r="R26" s="302">
        <f t="shared" si="12"/>
        <v>709.241</v>
      </c>
      <c r="S26" s="330">
        <f t="shared" si="13"/>
        <v>0.0018788393164623513</v>
      </c>
      <c r="T26" s="300">
        <v>0</v>
      </c>
      <c r="U26" s="301">
        <v>0</v>
      </c>
      <c r="V26" s="302"/>
      <c r="W26" s="319"/>
      <c r="X26" s="302">
        <f t="shared" si="14"/>
        <v>0</v>
      </c>
      <c r="Y26" s="305" t="str">
        <f t="shared" si="15"/>
        <v>         /0</v>
      </c>
    </row>
    <row r="27" spans="1:25" ht="19.5" customHeight="1">
      <c r="A27" s="299" t="s">
        <v>182</v>
      </c>
      <c r="B27" s="300">
        <v>75.37199999999999</v>
      </c>
      <c r="C27" s="301">
        <v>7.414000000000001</v>
      </c>
      <c r="D27" s="302">
        <v>0</v>
      </c>
      <c r="E27" s="319">
        <v>0</v>
      </c>
      <c r="F27" s="302">
        <f aca="true" t="shared" si="16" ref="F27:F33">SUM(B27:E27)</f>
        <v>82.78599999999999</v>
      </c>
      <c r="G27" s="303">
        <f aca="true" t="shared" si="17" ref="G27:G33">F27/$F$9</f>
        <v>0.0015940789745920339</v>
      </c>
      <c r="H27" s="300">
        <v>37.19599999999999</v>
      </c>
      <c r="I27" s="301">
        <v>1.898</v>
      </c>
      <c r="J27" s="302"/>
      <c r="K27" s="319"/>
      <c r="L27" s="302">
        <f aca="true" t="shared" si="18" ref="L27:L33">SUM(H27:K27)</f>
        <v>39.093999999999994</v>
      </c>
      <c r="M27" s="328">
        <f aca="true" t="shared" si="19" ref="M27:M33">IF(ISERROR(F27/L27-1),"         /0",(F27/L27-1))</f>
        <v>1.1176139561057963</v>
      </c>
      <c r="N27" s="329">
        <v>427.4579999999999</v>
      </c>
      <c r="O27" s="301">
        <v>68.322</v>
      </c>
      <c r="P27" s="302"/>
      <c r="Q27" s="319"/>
      <c r="R27" s="302">
        <f aca="true" t="shared" si="20" ref="R27:R33">SUM(N27:Q27)</f>
        <v>495.7799999999999</v>
      </c>
      <c r="S27" s="330">
        <f aca="true" t="shared" si="21" ref="S27:S33">R27/$R$9</f>
        <v>0.00131336309705122</v>
      </c>
      <c r="T27" s="300">
        <v>404.1640000000003</v>
      </c>
      <c r="U27" s="301">
        <v>181.11699999999996</v>
      </c>
      <c r="V27" s="302"/>
      <c r="W27" s="319"/>
      <c r="X27" s="302">
        <f aca="true" t="shared" si="22" ref="X27:X33">SUM(T27:W27)</f>
        <v>585.2810000000003</v>
      </c>
      <c r="Y27" s="305">
        <f aca="true" t="shared" si="23" ref="Y27:Y33">IF(ISERROR(R27/X27-1),"         /0",IF(R27/X27&gt;5,"  *  ",(R27/X27-1)))</f>
        <v>-0.15291970865276738</v>
      </c>
    </row>
    <row r="28" spans="1:25" ht="19.5" customHeight="1">
      <c r="A28" s="299" t="s">
        <v>195</v>
      </c>
      <c r="B28" s="300">
        <v>57.08</v>
      </c>
      <c r="C28" s="301">
        <v>2.748</v>
      </c>
      <c r="D28" s="302">
        <v>0</v>
      </c>
      <c r="E28" s="319">
        <v>0</v>
      </c>
      <c r="F28" s="302">
        <f t="shared" si="16"/>
        <v>59.827999999999996</v>
      </c>
      <c r="G28" s="303">
        <f t="shared" si="17"/>
        <v>0.001152013104774868</v>
      </c>
      <c r="H28" s="300">
        <v>72.572</v>
      </c>
      <c r="I28" s="301">
        <v>5.847</v>
      </c>
      <c r="J28" s="302"/>
      <c r="K28" s="319"/>
      <c r="L28" s="302">
        <f t="shared" si="18"/>
        <v>78.419</v>
      </c>
      <c r="M28" s="328">
        <f t="shared" si="19"/>
        <v>-0.2370726482102552</v>
      </c>
      <c r="N28" s="329">
        <v>377.53799999999995</v>
      </c>
      <c r="O28" s="301">
        <v>24.857000000000003</v>
      </c>
      <c r="P28" s="302"/>
      <c r="Q28" s="319"/>
      <c r="R28" s="302">
        <f t="shared" si="20"/>
        <v>402.395</v>
      </c>
      <c r="S28" s="330">
        <f t="shared" si="21"/>
        <v>0.001065978344100056</v>
      </c>
      <c r="T28" s="300">
        <v>470.8659999999999</v>
      </c>
      <c r="U28" s="301">
        <v>25.372</v>
      </c>
      <c r="V28" s="302"/>
      <c r="W28" s="319"/>
      <c r="X28" s="302">
        <f t="shared" si="22"/>
        <v>496.2379999999999</v>
      </c>
      <c r="Y28" s="305">
        <f t="shared" si="23"/>
        <v>-0.18910885502520958</v>
      </c>
    </row>
    <row r="29" spans="1:25" ht="19.5" customHeight="1" thickBot="1">
      <c r="A29" s="306" t="s">
        <v>174</v>
      </c>
      <c r="B29" s="307">
        <v>21.043000000000003</v>
      </c>
      <c r="C29" s="308">
        <v>2.177</v>
      </c>
      <c r="D29" s="309">
        <v>2.764</v>
      </c>
      <c r="E29" s="322">
        <v>0</v>
      </c>
      <c r="F29" s="309">
        <f t="shared" si="16"/>
        <v>25.984</v>
      </c>
      <c r="G29" s="310">
        <f t="shared" si="17"/>
        <v>0.0005003327624936513</v>
      </c>
      <c r="H29" s="307">
        <v>2933.1549999999997</v>
      </c>
      <c r="I29" s="308">
        <v>1064.5539999999999</v>
      </c>
      <c r="J29" s="309">
        <v>716.949</v>
      </c>
      <c r="K29" s="322">
        <v>379.224</v>
      </c>
      <c r="L29" s="309">
        <f t="shared" si="18"/>
        <v>5093.882</v>
      </c>
      <c r="M29" s="331">
        <f t="shared" si="19"/>
        <v>-0.9948989788141932</v>
      </c>
      <c r="N29" s="332">
        <v>4169.012000000001</v>
      </c>
      <c r="O29" s="308">
        <v>1913.182</v>
      </c>
      <c r="P29" s="309">
        <v>5952.007</v>
      </c>
      <c r="Q29" s="322">
        <v>673.606</v>
      </c>
      <c r="R29" s="309">
        <f t="shared" si="20"/>
        <v>12707.807</v>
      </c>
      <c r="S29" s="333">
        <f t="shared" si="21"/>
        <v>0.033664054133384115</v>
      </c>
      <c r="T29" s="307">
        <v>25300.746999999996</v>
      </c>
      <c r="U29" s="308">
        <v>7892.258</v>
      </c>
      <c r="V29" s="309">
        <v>8886.49997</v>
      </c>
      <c r="W29" s="322">
        <v>3118.6249999999995</v>
      </c>
      <c r="X29" s="309">
        <f t="shared" si="22"/>
        <v>45198.129969999995</v>
      </c>
      <c r="Y29" s="312">
        <f t="shared" si="23"/>
        <v>-0.7188421952758944</v>
      </c>
    </row>
    <row r="30" spans="1:25" s="119" customFormat="1" ht="19.5" customHeight="1">
      <c r="A30" s="126" t="s">
        <v>55</v>
      </c>
      <c r="B30" s="123">
        <f>SUM(B31:B44)</f>
        <v>4239.067</v>
      </c>
      <c r="C30" s="122">
        <f>SUM(C31:C44)</f>
        <v>4379.974000000001</v>
      </c>
      <c r="D30" s="121">
        <f>SUM(D31:D44)</f>
        <v>694.517</v>
      </c>
      <c r="E30" s="168">
        <f>SUM(E31:E44)</f>
        <v>204.597</v>
      </c>
      <c r="F30" s="121">
        <f t="shared" si="16"/>
        <v>9518.155</v>
      </c>
      <c r="G30" s="124">
        <f t="shared" si="17"/>
        <v>0.18327604622047258</v>
      </c>
      <c r="H30" s="123">
        <f>SUM(H31:H44)</f>
        <v>4604.9220000000005</v>
      </c>
      <c r="I30" s="122">
        <f>SUM(I31:I44)</f>
        <v>4365.198</v>
      </c>
      <c r="J30" s="121">
        <f>SUM(J31:J44)</f>
        <v>147.51000000000002</v>
      </c>
      <c r="K30" s="168">
        <f>SUM(K31:K44)</f>
        <v>98.624</v>
      </c>
      <c r="L30" s="121">
        <f t="shared" si="18"/>
        <v>9216.254</v>
      </c>
      <c r="M30" s="231">
        <f t="shared" si="19"/>
        <v>0.03275745221431614</v>
      </c>
      <c r="N30" s="234">
        <f>SUM(N31:N44)</f>
        <v>25485.573999999997</v>
      </c>
      <c r="O30" s="122">
        <f>SUM(O31:O44)</f>
        <v>28050.200999999997</v>
      </c>
      <c r="P30" s="121">
        <f>SUM(P31:P44)</f>
        <v>3825.0260000000003</v>
      </c>
      <c r="Q30" s="168">
        <f>SUM(Q31:Q44)</f>
        <v>1935.0259999999998</v>
      </c>
      <c r="R30" s="121">
        <f t="shared" si="20"/>
        <v>59295.82699999999</v>
      </c>
      <c r="S30" s="246">
        <f t="shared" si="21"/>
        <v>0.15707965426385365</v>
      </c>
      <c r="T30" s="123">
        <f>SUM(T31:T44)</f>
        <v>26233.38</v>
      </c>
      <c r="U30" s="122">
        <f>SUM(U31:U44)</f>
        <v>29530.220999999998</v>
      </c>
      <c r="V30" s="121">
        <f>SUM(V31:V44)</f>
        <v>1359.44</v>
      </c>
      <c r="W30" s="168">
        <f>SUM(W31:W44)</f>
        <v>764.5280000000001</v>
      </c>
      <c r="X30" s="121">
        <f t="shared" si="22"/>
        <v>57887.568999999996</v>
      </c>
      <c r="Y30" s="120">
        <f t="shared" si="23"/>
        <v>0.02432746830325505</v>
      </c>
    </row>
    <row r="31" spans="1:25" ht="19.5" customHeight="1">
      <c r="A31" s="292" t="s">
        <v>178</v>
      </c>
      <c r="B31" s="293">
        <v>1415.3589999999997</v>
      </c>
      <c r="C31" s="294">
        <v>1816.9180000000001</v>
      </c>
      <c r="D31" s="295">
        <v>0</v>
      </c>
      <c r="E31" s="316">
        <v>0</v>
      </c>
      <c r="F31" s="295">
        <f t="shared" si="16"/>
        <v>3232.277</v>
      </c>
      <c r="G31" s="296">
        <f t="shared" si="17"/>
        <v>0.06223884238587945</v>
      </c>
      <c r="H31" s="293">
        <v>1505.985</v>
      </c>
      <c r="I31" s="294">
        <v>1806.0699999999997</v>
      </c>
      <c r="J31" s="295"/>
      <c r="K31" s="294"/>
      <c r="L31" s="295">
        <f t="shared" si="18"/>
        <v>3312.0549999999994</v>
      </c>
      <c r="M31" s="325">
        <f t="shared" si="19"/>
        <v>-0.024087160388338802</v>
      </c>
      <c r="N31" s="326">
        <v>7595.362999999999</v>
      </c>
      <c r="O31" s="294">
        <v>11666.249</v>
      </c>
      <c r="P31" s="295">
        <v>171.771</v>
      </c>
      <c r="Q31" s="294">
        <v>249.422</v>
      </c>
      <c r="R31" s="295">
        <f t="shared" si="20"/>
        <v>19682.805</v>
      </c>
      <c r="S31" s="327">
        <f t="shared" si="21"/>
        <v>0.05214141299256776</v>
      </c>
      <c r="T31" s="293">
        <v>8710.898000000003</v>
      </c>
      <c r="U31" s="294">
        <v>10495.782</v>
      </c>
      <c r="V31" s="295">
        <v>238.555</v>
      </c>
      <c r="W31" s="316">
        <v>20.285</v>
      </c>
      <c r="X31" s="295">
        <f t="shared" si="22"/>
        <v>19465.52</v>
      </c>
      <c r="Y31" s="298">
        <f t="shared" si="23"/>
        <v>0.011162558205483286</v>
      </c>
    </row>
    <row r="32" spans="1:25" ht="19.5" customHeight="1">
      <c r="A32" s="299" t="s">
        <v>159</v>
      </c>
      <c r="B32" s="300">
        <v>1682.704</v>
      </c>
      <c r="C32" s="301">
        <v>1274.583</v>
      </c>
      <c r="D32" s="302">
        <v>0</v>
      </c>
      <c r="E32" s="319">
        <v>0</v>
      </c>
      <c r="F32" s="302">
        <f t="shared" si="16"/>
        <v>2957.2870000000003</v>
      </c>
      <c r="G32" s="303">
        <f t="shared" si="17"/>
        <v>0.056943795189215</v>
      </c>
      <c r="H32" s="300">
        <v>1171.6000000000001</v>
      </c>
      <c r="I32" s="301">
        <v>880.5200000000001</v>
      </c>
      <c r="J32" s="302">
        <v>0</v>
      </c>
      <c r="K32" s="301">
        <v>0</v>
      </c>
      <c r="L32" s="302">
        <f t="shared" si="18"/>
        <v>2052.1200000000003</v>
      </c>
      <c r="M32" s="328">
        <f t="shared" si="19"/>
        <v>0.4410887277547122</v>
      </c>
      <c r="N32" s="329">
        <v>9372.419999999998</v>
      </c>
      <c r="O32" s="301">
        <v>7094.712</v>
      </c>
      <c r="P32" s="302">
        <v>0</v>
      </c>
      <c r="Q32" s="301">
        <v>0</v>
      </c>
      <c r="R32" s="302">
        <f t="shared" si="20"/>
        <v>16467.131999999998</v>
      </c>
      <c r="S32" s="330">
        <f t="shared" si="21"/>
        <v>0.043622823597303746</v>
      </c>
      <c r="T32" s="300">
        <v>7239.253</v>
      </c>
      <c r="U32" s="301">
        <v>6645.221</v>
      </c>
      <c r="V32" s="302">
        <v>0</v>
      </c>
      <c r="W32" s="301">
        <v>0</v>
      </c>
      <c r="X32" s="302">
        <f t="shared" si="22"/>
        <v>13884.473999999998</v>
      </c>
      <c r="Y32" s="305">
        <f t="shared" si="23"/>
        <v>0.18601050353077841</v>
      </c>
    </row>
    <row r="33" spans="1:25" ht="19.5" customHeight="1">
      <c r="A33" s="299" t="s">
        <v>188</v>
      </c>
      <c r="B33" s="300">
        <v>268.95799999999997</v>
      </c>
      <c r="C33" s="301">
        <v>278.031</v>
      </c>
      <c r="D33" s="302">
        <v>0</v>
      </c>
      <c r="E33" s="319">
        <v>0</v>
      </c>
      <c r="F33" s="302">
        <f t="shared" si="16"/>
        <v>546.989</v>
      </c>
      <c r="G33" s="303">
        <f t="shared" si="17"/>
        <v>0.010532501440257075</v>
      </c>
      <c r="H33" s="300">
        <v>2.558</v>
      </c>
      <c r="I33" s="301">
        <v>5.883</v>
      </c>
      <c r="J33" s="302"/>
      <c r="K33" s="301"/>
      <c r="L33" s="302">
        <f t="shared" si="18"/>
        <v>8.440999999999999</v>
      </c>
      <c r="M33" s="328">
        <f t="shared" si="19"/>
        <v>63.801445326383146</v>
      </c>
      <c r="N33" s="329">
        <v>1708.088</v>
      </c>
      <c r="O33" s="301">
        <v>1605.7040000000002</v>
      </c>
      <c r="P33" s="302"/>
      <c r="Q33" s="301"/>
      <c r="R33" s="302">
        <f t="shared" si="20"/>
        <v>3313.7920000000004</v>
      </c>
      <c r="S33" s="330">
        <f t="shared" si="21"/>
        <v>0.008778514914081968</v>
      </c>
      <c r="T33" s="300">
        <v>398.01199999999994</v>
      </c>
      <c r="U33" s="301">
        <v>301.11899999999997</v>
      </c>
      <c r="V33" s="302">
        <v>6.735</v>
      </c>
      <c r="W33" s="301">
        <v>22.814</v>
      </c>
      <c r="X33" s="302">
        <f t="shared" si="22"/>
        <v>728.6799999999998</v>
      </c>
      <c r="Y33" s="305">
        <f t="shared" si="23"/>
        <v>3.5476642696382514</v>
      </c>
    </row>
    <row r="34" spans="1:25" ht="19.5" customHeight="1">
      <c r="A34" s="299" t="s">
        <v>186</v>
      </c>
      <c r="B34" s="300">
        <v>286.063</v>
      </c>
      <c r="C34" s="301">
        <v>153.282</v>
      </c>
      <c r="D34" s="302">
        <v>0</v>
      </c>
      <c r="E34" s="319">
        <v>0</v>
      </c>
      <c r="F34" s="302">
        <f aca="true" t="shared" si="24" ref="F34:F42">SUM(B34:E34)</f>
        <v>439.345</v>
      </c>
      <c r="G34" s="303">
        <f aca="true" t="shared" si="25" ref="G34:G42">F34/$F$9</f>
        <v>0.008459771303023908</v>
      </c>
      <c r="H34" s="300">
        <v>515.11</v>
      </c>
      <c r="I34" s="301">
        <v>493.628</v>
      </c>
      <c r="J34" s="302"/>
      <c r="K34" s="301"/>
      <c r="L34" s="302">
        <f aca="true" t="shared" si="26" ref="L34:L42">SUM(H34:K34)</f>
        <v>1008.738</v>
      </c>
      <c r="M34" s="328">
        <f aca="true" t="shared" si="27" ref="M34:M42">IF(ISERROR(F34/L34-1),"         /0",(F34/L34-1))</f>
        <v>-0.5644607420360886</v>
      </c>
      <c r="N34" s="329">
        <v>2453.509</v>
      </c>
      <c r="O34" s="301">
        <v>1772.1739999999998</v>
      </c>
      <c r="P34" s="302"/>
      <c r="Q34" s="301"/>
      <c r="R34" s="302">
        <f aca="true" t="shared" si="28" ref="R34:R42">SUM(N34:Q34)</f>
        <v>4225.683</v>
      </c>
      <c r="S34" s="330">
        <f aca="true" t="shared" si="29" ref="S34:S42">R34/$R$9</f>
        <v>0.01119419119778267</v>
      </c>
      <c r="T34" s="300">
        <v>2961.427</v>
      </c>
      <c r="U34" s="301">
        <v>4699.84</v>
      </c>
      <c r="V34" s="302"/>
      <c r="W34" s="301"/>
      <c r="X34" s="302">
        <f aca="true" t="shared" si="30" ref="X34:X42">SUM(T34:W34)</f>
        <v>7661.267</v>
      </c>
      <c r="Y34" s="305">
        <f aca="true" t="shared" si="31" ref="Y34:Y42">IF(ISERROR(R34/X34-1),"         /0",IF(R34/X34&gt;5,"  *  ",(R34/X34-1)))</f>
        <v>-0.44843548723729376</v>
      </c>
    </row>
    <row r="35" spans="1:25" ht="19.5" customHeight="1">
      <c r="A35" s="299" t="s">
        <v>177</v>
      </c>
      <c r="B35" s="300">
        <v>209.185</v>
      </c>
      <c r="C35" s="301">
        <v>77.424</v>
      </c>
      <c r="D35" s="302">
        <v>66.821</v>
      </c>
      <c r="E35" s="319">
        <v>0.559</v>
      </c>
      <c r="F35" s="302">
        <f t="shared" si="24"/>
        <v>353.9890000000001</v>
      </c>
      <c r="G35" s="303">
        <f t="shared" si="25"/>
        <v>0.006816205906033142</v>
      </c>
      <c r="H35" s="300">
        <v>329.619</v>
      </c>
      <c r="I35" s="301">
        <v>86.388</v>
      </c>
      <c r="J35" s="302"/>
      <c r="K35" s="301"/>
      <c r="L35" s="302">
        <f t="shared" si="26"/>
        <v>416.00700000000006</v>
      </c>
      <c r="M35" s="328">
        <f t="shared" si="27"/>
        <v>-0.14907922222462588</v>
      </c>
      <c r="N35" s="329">
        <v>1211.597</v>
      </c>
      <c r="O35" s="301">
        <v>732.9369999999999</v>
      </c>
      <c r="P35" s="302">
        <v>224.811</v>
      </c>
      <c r="Q35" s="301">
        <v>55.855</v>
      </c>
      <c r="R35" s="302">
        <f t="shared" si="28"/>
        <v>2225.2</v>
      </c>
      <c r="S35" s="330">
        <f t="shared" si="29"/>
        <v>0.005894742755977198</v>
      </c>
      <c r="T35" s="300">
        <v>1118.538</v>
      </c>
      <c r="U35" s="301">
        <v>465.827</v>
      </c>
      <c r="V35" s="302"/>
      <c r="W35" s="301"/>
      <c r="X35" s="302">
        <f t="shared" si="30"/>
        <v>1584.365</v>
      </c>
      <c r="Y35" s="305">
        <f t="shared" si="31"/>
        <v>0.40447434776708646</v>
      </c>
    </row>
    <row r="36" spans="1:25" ht="19.5" customHeight="1">
      <c r="A36" s="299" t="s">
        <v>181</v>
      </c>
      <c r="B36" s="300">
        <v>118.13199999999999</v>
      </c>
      <c r="C36" s="301">
        <v>216.802</v>
      </c>
      <c r="D36" s="302">
        <v>0.3</v>
      </c>
      <c r="E36" s="319">
        <v>0.3</v>
      </c>
      <c r="F36" s="302">
        <f t="shared" si="24"/>
        <v>335.534</v>
      </c>
      <c r="G36" s="303">
        <f t="shared" si="25"/>
        <v>0.006460847180208774</v>
      </c>
      <c r="H36" s="300">
        <v>144.71699999999998</v>
      </c>
      <c r="I36" s="301">
        <v>214.11599999999999</v>
      </c>
      <c r="J36" s="302"/>
      <c r="K36" s="301"/>
      <c r="L36" s="302">
        <f t="shared" si="26"/>
        <v>358.83299999999997</v>
      </c>
      <c r="M36" s="328">
        <f t="shared" si="27"/>
        <v>-0.06492992561999589</v>
      </c>
      <c r="N36" s="329">
        <v>741.932</v>
      </c>
      <c r="O36" s="301">
        <v>1631.3190000000002</v>
      </c>
      <c r="P36" s="302">
        <v>0.3</v>
      </c>
      <c r="Q36" s="301">
        <v>0.3</v>
      </c>
      <c r="R36" s="302">
        <f t="shared" si="28"/>
        <v>2373.8510000000006</v>
      </c>
      <c r="S36" s="330">
        <f t="shared" si="29"/>
        <v>0.006288531811081804</v>
      </c>
      <c r="T36" s="300">
        <v>628.0039999999999</v>
      </c>
      <c r="U36" s="301">
        <v>1416.6180000000002</v>
      </c>
      <c r="V36" s="302"/>
      <c r="W36" s="301"/>
      <c r="X36" s="302">
        <f t="shared" si="30"/>
        <v>2044.622</v>
      </c>
      <c r="Y36" s="305">
        <f t="shared" si="31"/>
        <v>0.1610219395076451</v>
      </c>
    </row>
    <row r="37" spans="1:25" ht="19.5" customHeight="1">
      <c r="A37" s="299" t="s">
        <v>208</v>
      </c>
      <c r="B37" s="300">
        <v>0</v>
      </c>
      <c r="C37" s="301">
        <v>0</v>
      </c>
      <c r="D37" s="302">
        <v>271.562</v>
      </c>
      <c r="E37" s="319">
        <v>32.183</v>
      </c>
      <c r="F37" s="302">
        <f>SUM(B37:E37)</f>
        <v>303.745</v>
      </c>
      <c r="G37" s="303">
        <f>F37/$F$9</f>
        <v>0.0058487367204292685</v>
      </c>
      <c r="H37" s="300">
        <v>0</v>
      </c>
      <c r="I37" s="301">
        <v>0.9</v>
      </c>
      <c r="J37" s="302">
        <v>147.11</v>
      </c>
      <c r="K37" s="301">
        <v>42.318999999999996</v>
      </c>
      <c r="L37" s="302">
        <f>SUM(H37:K37)</f>
        <v>190.329</v>
      </c>
      <c r="M37" s="328">
        <f>IF(ISERROR(F37/L37-1),"         /0",(F37/L37-1))</f>
        <v>0.5958944774574553</v>
      </c>
      <c r="N37" s="329">
        <v>0.3</v>
      </c>
      <c r="O37" s="301">
        <v>0</v>
      </c>
      <c r="P37" s="302">
        <v>1158.505</v>
      </c>
      <c r="Q37" s="301">
        <v>235.04999999999995</v>
      </c>
      <c r="R37" s="302">
        <f>SUM(N37:Q37)</f>
        <v>1393.855</v>
      </c>
      <c r="S37" s="330">
        <f>R37/$R$9</f>
        <v>0.003692439629755796</v>
      </c>
      <c r="T37" s="300">
        <v>0.28</v>
      </c>
      <c r="U37" s="301">
        <v>1.5</v>
      </c>
      <c r="V37" s="302">
        <v>741.447</v>
      </c>
      <c r="W37" s="301">
        <v>217.37499999999997</v>
      </c>
      <c r="X37" s="302">
        <f>SUM(T37:W37)</f>
        <v>960.602</v>
      </c>
      <c r="Y37" s="305">
        <f>IF(ISERROR(R37/X37-1),"         /0",IF(R37/X37&gt;5,"  *  ",(R37/X37-1)))</f>
        <v>0.4510223797160531</v>
      </c>
    </row>
    <row r="38" spans="1:25" ht="19.5" customHeight="1">
      <c r="A38" s="299" t="s">
        <v>224</v>
      </c>
      <c r="B38" s="300">
        <v>0</v>
      </c>
      <c r="C38" s="301">
        <v>0</v>
      </c>
      <c r="D38" s="302">
        <v>263.408</v>
      </c>
      <c r="E38" s="319">
        <v>0</v>
      </c>
      <c r="F38" s="302">
        <f>SUM(B38:E38)</f>
        <v>263.408</v>
      </c>
      <c r="G38" s="303">
        <f>F38/$F$9</f>
        <v>0.005072030953776467</v>
      </c>
      <c r="H38" s="300"/>
      <c r="I38" s="301"/>
      <c r="J38" s="302"/>
      <c r="K38" s="301"/>
      <c r="L38" s="302">
        <f>SUM(H38:K38)</f>
        <v>0</v>
      </c>
      <c r="M38" s="328" t="str">
        <f>IF(ISERROR(F38/L38-1),"         /0",(F38/L38-1))</f>
        <v>         /0</v>
      </c>
      <c r="N38" s="329"/>
      <c r="O38" s="301"/>
      <c r="P38" s="302">
        <v>1847.226</v>
      </c>
      <c r="Q38" s="301"/>
      <c r="R38" s="302">
        <f>SUM(N38:Q38)</f>
        <v>1847.226</v>
      </c>
      <c r="S38" s="330">
        <f>R38/$R$9</f>
        <v>0.004893457703645846</v>
      </c>
      <c r="T38" s="300"/>
      <c r="U38" s="301"/>
      <c r="V38" s="302"/>
      <c r="W38" s="301"/>
      <c r="X38" s="302">
        <f>SUM(T38:W38)</f>
        <v>0</v>
      </c>
      <c r="Y38" s="305" t="str">
        <f>IF(ISERROR(R38/X38-1),"         /0",IF(R38/X38&gt;5,"  *  ",(R38/X38-1)))</f>
        <v>         /0</v>
      </c>
    </row>
    <row r="39" spans="1:25" ht="19.5" customHeight="1">
      <c r="A39" s="299" t="s">
        <v>211</v>
      </c>
      <c r="B39" s="300">
        <v>0</v>
      </c>
      <c r="C39" s="301">
        <v>171.343</v>
      </c>
      <c r="D39" s="302">
        <v>0</v>
      </c>
      <c r="E39" s="319">
        <v>0</v>
      </c>
      <c r="F39" s="302">
        <f t="shared" si="24"/>
        <v>171.343</v>
      </c>
      <c r="G39" s="303">
        <f t="shared" si="25"/>
        <v>0.0032992809622825465</v>
      </c>
      <c r="H39" s="300"/>
      <c r="I39" s="301">
        <v>244.443</v>
      </c>
      <c r="J39" s="302"/>
      <c r="K39" s="301"/>
      <c r="L39" s="302">
        <f t="shared" si="26"/>
        <v>244.443</v>
      </c>
      <c r="M39" s="328">
        <f t="shared" si="27"/>
        <v>-0.2990472216426734</v>
      </c>
      <c r="N39" s="329"/>
      <c r="O39" s="301">
        <v>1306.557</v>
      </c>
      <c r="P39" s="302"/>
      <c r="Q39" s="301"/>
      <c r="R39" s="302">
        <f t="shared" si="28"/>
        <v>1306.557</v>
      </c>
      <c r="S39" s="330">
        <f t="shared" si="29"/>
        <v>0.003461179853955285</v>
      </c>
      <c r="T39" s="300"/>
      <c r="U39" s="301">
        <v>1404.941</v>
      </c>
      <c r="V39" s="302"/>
      <c r="W39" s="301"/>
      <c r="X39" s="302">
        <f t="shared" si="30"/>
        <v>1404.941</v>
      </c>
      <c r="Y39" s="305">
        <f t="shared" si="31"/>
        <v>-0.07002713992971943</v>
      </c>
    </row>
    <row r="40" spans="1:25" ht="19.5" customHeight="1">
      <c r="A40" s="299" t="s">
        <v>176</v>
      </c>
      <c r="B40" s="300">
        <v>82.932</v>
      </c>
      <c r="C40" s="301">
        <v>66.929</v>
      </c>
      <c r="D40" s="302">
        <v>0</v>
      </c>
      <c r="E40" s="319">
        <v>0</v>
      </c>
      <c r="F40" s="302">
        <f t="shared" si="24"/>
        <v>149.861</v>
      </c>
      <c r="G40" s="303">
        <f t="shared" si="25"/>
        <v>0.002885636088364419</v>
      </c>
      <c r="H40" s="300"/>
      <c r="I40" s="301"/>
      <c r="J40" s="302"/>
      <c r="K40" s="301"/>
      <c r="L40" s="302">
        <f t="shared" si="26"/>
        <v>0</v>
      </c>
      <c r="M40" s="328" t="str">
        <f t="shared" si="27"/>
        <v>         /0</v>
      </c>
      <c r="N40" s="329">
        <v>498.9389999999999</v>
      </c>
      <c r="O40" s="301">
        <v>507.009</v>
      </c>
      <c r="P40" s="302"/>
      <c r="Q40" s="301"/>
      <c r="R40" s="302">
        <f t="shared" si="28"/>
        <v>1005.9479999999999</v>
      </c>
      <c r="S40" s="330">
        <f t="shared" si="29"/>
        <v>0.002664841221413693</v>
      </c>
      <c r="T40" s="300">
        <v>73.046</v>
      </c>
      <c r="U40" s="301">
        <v>71.2</v>
      </c>
      <c r="V40" s="302"/>
      <c r="W40" s="301"/>
      <c r="X40" s="302">
        <f t="shared" si="30"/>
        <v>144.246</v>
      </c>
      <c r="Y40" s="305" t="str">
        <f t="shared" si="31"/>
        <v>  *  </v>
      </c>
    </row>
    <row r="41" spans="1:25" ht="19.5" customHeight="1">
      <c r="A41" s="299" t="s">
        <v>214</v>
      </c>
      <c r="B41" s="300">
        <v>0</v>
      </c>
      <c r="C41" s="301">
        <v>139.09300000000002</v>
      </c>
      <c r="D41" s="302">
        <v>0</v>
      </c>
      <c r="E41" s="319">
        <v>0</v>
      </c>
      <c r="F41" s="302">
        <f t="shared" si="24"/>
        <v>139.09300000000002</v>
      </c>
      <c r="G41" s="303">
        <f t="shared" si="25"/>
        <v>0.00267829375513891</v>
      </c>
      <c r="H41" s="300">
        <v>50.137</v>
      </c>
      <c r="I41" s="301">
        <v>138.84300000000002</v>
      </c>
      <c r="J41" s="302"/>
      <c r="K41" s="301"/>
      <c r="L41" s="302">
        <f t="shared" si="26"/>
        <v>188.98000000000002</v>
      </c>
      <c r="M41" s="328">
        <f t="shared" si="27"/>
        <v>-0.2639803153772886</v>
      </c>
      <c r="N41" s="329"/>
      <c r="O41" s="301">
        <v>292.606</v>
      </c>
      <c r="P41" s="302"/>
      <c r="Q41" s="301"/>
      <c r="R41" s="302">
        <f t="shared" si="28"/>
        <v>292.606</v>
      </c>
      <c r="S41" s="330">
        <f t="shared" si="29"/>
        <v>0.000775138009552159</v>
      </c>
      <c r="T41" s="300">
        <v>111.357</v>
      </c>
      <c r="U41" s="301">
        <v>540.8629999999999</v>
      </c>
      <c r="V41" s="302"/>
      <c r="W41" s="301"/>
      <c r="X41" s="302">
        <f t="shared" si="30"/>
        <v>652.2199999999999</v>
      </c>
      <c r="Y41" s="305">
        <f t="shared" si="31"/>
        <v>-0.5513691699119929</v>
      </c>
    </row>
    <row r="42" spans="1:25" ht="19.5" customHeight="1">
      <c r="A42" s="299" t="s">
        <v>226</v>
      </c>
      <c r="B42" s="300">
        <v>0</v>
      </c>
      <c r="C42" s="301">
        <v>0</v>
      </c>
      <c r="D42" s="302">
        <v>0</v>
      </c>
      <c r="E42" s="319">
        <v>114.376</v>
      </c>
      <c r="F42" s="302">
        <f t="shared" si="24"/>
        <v>114.376</v>
      </c>
      <c r="G42" s="303">
        <f t="shared" si="25"/>
        <v>0.0022023576063336615</v>
      </c>
      <c r="H42" s="300"/>
      <c r="I42" s="301"/>
      <c r="J42" s="302"/>
      <c r="K42" s="301"/>
      <c r="L42" s="302">
        <f t="shared" si="26"/>
        <v>0</v>
      </c>
      <c r="M42" s="328" t="str">
        <f t="shared" si="27"/>
        <v>         /0</v>
      </c>
      <c r="N42" s="329"/>
      <c r="O42" s="301"/>
      <c r="P42" s="302"/>
      <c r="Q42" s="301">
        <v>485.4079999999999</v>
      </c>
      <c r="R42" s="302">
        <f t="shared" si="28"/>
        <v>485.4079999999999</v>
      </c>
      <c r="S42" s="330">
        <f t="shared" si="29"/>
        <v>0.001285886792959455</v>
      </c>
      <c r="T42" s="300"/>
      <c r="U42" s="301"/>
      <c r="V42" s="302"/>
      <c r="W42" s="301"/>
      <c r="X42" s="302">
        <f t="shared" si="30"/>
        <v>0</v>
      </c>
      <c r="Y42" s="305" t="str">
        <f t="shared" si="31"/>
        <v>         /0</v>
      </c>
    </row>
    <row r="43" spans="1:25" ht="19.5" customHeight="1">
      <c r="A43" s="299" t="s">
        <v>218</v>
      </c>
      <c r="B43" s="300">
        <v>0</v>
      </c>
      <c r="C43" s="301">
        <v>94.18799999999999</v>
      </c>
      <c r="D43" s="302">
        <v>0</v>
      </c>
      <c r="E43" s="319">
        <v>0</v>
      </c>
      <c r="F43" s="302">
        <f aca="true" t="shared" si="32" ref="F43:F58">SUM(B43:E43)</f>
        <v>94.18799999999999</v>
      </c>
      <c r="G43" s="303">
        <f aca="true" t="shared" si="33" ref="G43:G58">F43/$F$9</f>
        <v>0.0018136292423703824</v>
      </c>
      <c r="H43" s="300"/>
      <c r="I43" s="301">
        <v>16.723999999999997</v>
      </c>
      <c r="J43" s="302"/>
      <c r="K43" s="301"/>
      <c r="L43" s="302">
        <f>SUM(H43:K43)</f>
        <v>16.723999999999997</v>
      </c>
      <c r="M43" s="328">
        <f aca="true" t="shared" si="34" ref="M43:M54">IF(ISERROR(F43/L43-1),"         /0",(F43/L43-1))</f>
        <v>4.631906242525712</v>
      </c>
      <c r="N43" s="329"/>
      <c r="O43" s="301">
        <v>434.15599999999995</v>
      </c>
      <c r="P43" s="302"/>
      <c r="Q43" s="301"/>
      <c r="R43" s="302">
        <f>SUM(N43:Q43)</f>
        <v>434.15599999999995</v>
      </c>
      <c r="S43" s="330">
        <f aca="true" t="shared" si="35" ref="S43:S58">R43/$R$9</f>
        <v>0.0011501159158565685</v>
      </c>
      <c r="T43" s="300"/>
      <c r="U43" s="301">
        <v>376.23700000000014</v>
      </c>
      <c r="V43" s="302"/>
      <c r="W43" s="301">
        <v>26.624</v>
      </c>
      <c r="X43" s="302">
        <f aca="true" t="shared" si="36" ref="X43:X58">SUM(T43:W43)</f>
        <v>402.86100000000016</v>
      </c>
      <c r="Y43" s="305">
        <f aca="true" t="shared" si="37" ref="Y43:Y58">IF(ISERROR(R43/X43-1),"         /0",IF(R43/X43&gt;5,"  *  ",(R43/X43-1)))</f>
        <v>0.07768188035079038</v>
      </c>
    </row>
    <row r="44" spans="1:25" ht="19.5" customHeight="1" thickBot="1">
      <c r="A44" s="306" t="s">
        <v>174</v>
      </c>
      <c r="B44" s="307">
        <v>175.734</v>
      </c>
      <c r="C44" s="308">
        <v>91.381</v>
      </c>
      <c r="D44" s="309">
        <v>92.426</v>
      </c>
      <c r="E44" s="322">
        <v>57.178999999999995</v>
      </c>
      <c r="F44" s="309">
        <f t="shared" si="32"/>
        <v>416.71999999999997</v>
      </c>
      <c r="G44" s="310">
        <f t="shared" si="33"/>
        <v>0.008024117487159572</v>
      </c>
      <c r="H44" s="307">
        <v>885.1959999999999</v>
      </c>
      <c r="I44" s="308">
        <v>477.683</v>
      </c>
      <c r="J44" s="309">
        <v>0.4</v>
      </c>
      <c r="K44" s="308">
        <v>56.305</v>
      </c>
      <c r="L44" s="309">
        <f>SUM(H44:K44)</f>
        <v>1419.584</v>
      </c>
      <c r="M44" s="331">
        <f t="shared" si="34"/>
        <v>-0.7064492132906541</v>
      </c>
      <c r="N44" s="332">
        <v>1903.426</v>
      </c>
      <c r="O44" s="308">
        <v>1006.778</v>
      </c>
      <c r="P44" s="309">
        <v>422.413</v>
      </c>
      <c r="Q44" s="308">
        <v>908.9910000000001</v>
      </c>
      <c r="R44" s="309">
        <f>SUM(N44:Q44)</f>
        <v>4241.608</v>
      </c>
      <c r="S44" s="333">
        <f t="shared" si="35"/>
        <v>0.011236377867919707</v>
      </c>
      <c r="T44" s="307">
        <v>4992.565</v>
      </c>
      <c r="U44" s="308">
        <v>3111.073</v>
      </c>
      <c r="V44" s="309">
        <v>372.703</v>
      </c>
      <c r="W44" s="308">
        <v>477.4300000000001</v>
      </c>
      <c r="X44" s="309">
        <f t="shared" si="36"/>
        <v>8953.770999999999</v>
      </c>
      <c r="Y44" s="312">
        <f t="shared" si="37"/>
        <v>-0.5262769172899329</v>
      </c>
    </row>
    <row r="45" spans="1:25" s="119" customFormat="1" ht="19.5" customHeight="1">
      <c r="A45" s="126" t="s">
        <v>54</v>
      </c>
      <c r="B45" s="123">
        <f>SUM(B46:B55)</f>
        <v>2610.4679999999994</v>
      </c>
      <c r="C45" s="122">
        <f>SUM(C46:C55)</f>
        <v>2877.866</v>
      </c>
      <c r="D45" s="121">
        <f>SUM(D46:D55)</f>
        <v>625.852</v>
      </c>
      <c r="E45" s="122">
        <f>SUM(E46:E55)</f>
        <v>617.1999999999999</v>
      </c>
      <c r="F45" s="121">
        <f t="shared" si="32"/>
        <v>6731.385999999999</v>
      </c>
      <c r="G45" s="124">
        <f t="shared" si="33"/>
        <v>0.1296156462742876</v>
      </c>
      <c r="H45" s="123">
        <f>SUM(H46:H55)</f>
        <v>1294.4480000000003</v>
      </c>
      <c r="I45" s="122">
        <f>SUM(I46:I55)</f>
        <v>2073.7939999999994</v>
      </c>
      <c r="J45" s="121">
        <f>SUM(J46:J55)</f>
        <v>712.468</v>
      </c>
      <c r="K45" s="122">
        <f>SUM(K46:K55)</f>
        <v>590.958</v>
      </c>
      <c r="L45" s="121">
        <f aca="true" t="shared" si="38" ref="L45:L71">SUM(H45:K45)</f>
        <v>4671.668</v>
      </c>
      <c r="M45" s="231">
        <f t="shared" si="34"/>
        <v>0.44089562871334165</v>
      </c>
      <c r="N45" s="234">
        <f>SUM(N46:N55)</f>
        <v>18050.541</v>
      </c>
      <c r="O45" s="122">
        <f>SUM(O46:O55)</f>
        <v>18477.783999999996</v>
      </c>
      <c r="P45" s="121">
        <f>SUM(P46:P55)</f>
        <v>4122.978999999999</v>
      </c>
      <c r="Q45" s="122">
        <f>SUM(Q46:Q55)</f>
        <v>3351.592</v>
      </c>
      <c r="R45" s="121">
        <f aca="true" t="shared" si="39" ref="R45:R70">SUM(N45:Q45)</f>
        <v>44002.89599999999</v>
      </c>
      <c r="S45" s="246">
        <f t="shared" si="35"/>
        <v>0.1165673882967904</v>
      </c>
      <c r="T45" s="123">
        <f>SUM(T46:T55)</f>
        <v>9297.3</v>
      </c>
      <c r="U45" s="122">
        <f>SUM(U46:U55)</f>
        <v>12500.506999999998</v>
      </c>
      <c r="V45" s="121">
        <f>SUM(V46:V55)</f>
        <v>809.9359999999999</v>
      </c>
      <c r="W45" s="122">
        <f>SUM(W46:W55)</f>
        <v>603.067</v>
      </c>
      <c r="X45" s="121">
        <f t="shared" si="36"/>
        <v>23210.809999999998</v>
      </c>
      <c r="Y45" s="120">
        <f t="shared" si="37"/>
        <v>0.8957932101464792</v>
      </c>
    </row>
    <row r="46" spans="1:25" ht="19.5" customHeight="1">
      <c r="A46" s="292" t="s">
        <v>159</v>
      </c>
      <c r="B46" s="293">
        <v>780.664</v>
      </c>
      <c r="C46" s="294">
        <v>1266.479</v>
      </c>
      <c r="D46" s="295">
        <v>0</v>
      </c>
      <c r="E46" s="294">
        <v>0</v>
      </c>
      <c r="F46" s="295">
        <f t="shared" si="32"/>
        <v>2047.143</v>
      </c>
      <c r="G46" s="296">
        <f t="shared" si="33"/>
        <v>0.03941859268817506</v>
      </c>
      <c r="H46" s="293">
        <v>229.494</v>
      </c>
      <c r="I46" s="294">
        <v>893.25</v>
      </c>
      <c r="J46" s="295"/>
      <c r="K46" s="294">
        <v>0</v>
      </c>
      <c r="L46" s="295">
        <f t="shared" si="38"/>
        <v>1122.744</v>
      </c>
      <c r="M46" s="325">
        <f t="shared" si="34"/>
        <v>0.8233390692802636</v>
      </c>
      <c r="N46" s="326">
        <v>3942.422</v>
      </c>
      <c r="O46" s="294">
        <v>7749.061999999998</v>
      </c>
      <c r="P46" s="295">
        <v>0</v>
      </c>
      <c r="Q46" s="294">
        <v>0</v>
      </c>
      <c r="R46" s="295">
        <f t="shared" si="39"/>
        <v>11691.483999999999</v>
      </c>
      <c r="S46" s="327">
        <f t="shared" si="35"/>
        <v>0.030971728660625253</v>
      </c>
      <c r="T46" s="293">
        <v>1928.3059999999998</v>
      </c>
      <c r="U46" s="294">
        <v>4508.972999999999</v>
      </c>
      <c r="V46" s="295">
        <v>0</v>
      </c>
      <c r="W46" s="294">
        <v>0</v>
      </c>
      <c r="X46" s="295">
        <f t="shared" si="36"/>
        <v>6437.278999999999</v>
      </c>
      <c r="Y46" s="298">
        <f t="shared" si="37"/>
        <v>0.8162152052132587</v>
      </c>
    </row>
    <row r="47" spans="1:25" ht="19.5" customHeight="1">
      <c r="A47" s="299" t="s">
        <v>216</v>
      </c>
      <c r="B47" s="300">
        <v>0</v>
      </c>
      <c r="C47" s="301">
        <v>0</v>
      </c>
      <c r="D47" s="302">
        <v>625.852</v>
      </c>
      <c r="E47" s="301">
        <v>617.1999999999999</v>
      </c>
      <c r="F47" s="302">
        <f t="shared" si="32"/>
        <v>1243.052</v>
      </c>
      <c r="G47" s="303">
        <f t="shared" si="33"/>
        <v>0.023935484955482533</v>
      </c>
      <c r="H47" s="300"/>
      <c r="I47" s="301"/>
      <c r="J47" s="302">
        <v>712.468</v>
      </c>
      <c r="K47" s="301">
        <v>590.958</v>
      </c>
      <c r="L47" s="302">
        <f t="shared" si="38"/>
        <v>1303.426</v>
      </c>
      <c r="M47" s="328">
        <f t="shared" si="34"/>
        <v>-0.04631946884594906</v>
      </c>
      <c r="N47" s="329"/>
      <c r="O47" s="301"/>
      <c r="P47" s="302">
        <v>3998.336</v>
      </c>
      <c r="Q47" s="301">
        <v>3311.518</v>
      </c>
      <c r="R47" s="302">
        <f t="shared" si="39"/>
        <v>7309.853999999999</v>
      </c>
      <c r="S47" s="330">
        <f t="shared" si="35"/>
        <v>0.01936442068746672</v>
      </c>
      <c r="T47" s="300"/>
      <c r="U47" s="301"/>
      <c r="V47" s="302">
        <v>712.468</v>
      </c>
      <c r="W47" s="301">
        <v>590.958</v>
      </c>
      <c r="X47" s="302">
        <f t="shared" si="36"/>
        <v>1303.426</v>
      </c>
      <c r="Y47" s="305" t="str">
        <f t="shared" si="37"/>
        <v>  *  </v>
      </c>
    </row>
    <row r="48" spans="1:25" ht="19.5" customHeight="1">
      <c r="A48" s="299" t="s">
        <v>217</v>
      </c>
      <c r="B48" s="300">
        <v>638.158</v>
      </c>
      <c r="C48" s="301">
        <v>295.539</v>
      </c>
      <c r="D48" s="302">
        <v>0</v>
      </c>
      <c r="E48" s="301">
        <v>0</v>
      </c>
      <c r="F48" s="302">
        <f t="shared" si="32"/>
        <v>933.697</v>
      </c>
      <c r="G48" s="303">
        <f t="shared" si="33"/>
        <v>0.01797872534413619</v>
      </c>
      <c r="H48" s="300"/>
      <c r="I48" s="301"/>
      <c r="J48" s="302"/>
      <c r="K48" s="301"/>
      <c r="L48" s="302">
        <f t="shared" si="38"/>
        <v>0</v>
      </c>
      <c r="M48" s="328" t="str">
        <f t="shared" si="34"/>
        <v>         /0</v>
      </c>
      <c r="N48" s="329">
        <v>5404.966</v>
      </c>
      <c r="O48" s="301">
        <v>2167.045</v>
      </c>
      <c r="P48" s="302">
        <v>124.643</v>
      </c>
      <c r="Q48" s="301">
        <v>40.074</v>
      </c>
      <c r="R48" s="302">
        <f t="shared" si="39"/>
        <v>7736.728</v>
      </c>
      <c r="S48" s="330">
        <f t="shared" si="35"/>
        <v>0.020495245970234565</v>
      </c>
      <c r="T48" s="300"/>
      <c r="U48" s="301"/>
      <c r="V48" s="302"/>
      <c r="W48" s="301"/>
      <c r="X48" s="302">
        <f t="shared" si="36"/>
        <v>0</v>
      </c>
      <c r="Y48" s="305" t="str">
        <f t="shared" si="37"/>
        <v>         /0</v>
      </c>
    </row>
    <row r="49" spans="1:25" ht="19.5" customHeight="1">
      <c r="A49" s="299" t="s">
        <v>220</v>
      </c>
      <c r="B49" s="300">
        <v>767.6</v>
      </c>
      <c r="C49" s="301">
        <v>121.918</v>
      </c>
      <c r="D49" s="302">
        <v>0</v>
      </c>
      <c r="E49" s="301">
        <v>0</v>
      </c>
      <c r="F49" s="302">
        <f t="shared" si="32"/>
        <v>889.518</v>
      </c>
      <c r="G49" s="303">
        <f t="shared" si="33"/>
        <v>0.017128040264309873</v>
      </c>
      <c r="H49" s="300">
        <v>611.142</v>
      </c>
      <c r="I49" s="301">
        <v>65.473</v>
      </c>
      <c r="J49" s="302"/>
      <c r="K49" s="301"/>
      <c r="L49" s="302">
        <f t="shared" si="38"/>
        <v>676.615</v>
      </c>
      <c r="M49" s="328">
        <f t="shared" si="34"/>
        <v>0.31465900105673095</v>
      </c>
      <c r="N49" s="329">
        <v>5340.343000000001</v>
      </c>
      <c r="O49" s="301">
        <v>540.1569999999999</v>
      </c>
      <c r="P49" s="302"/>
      <c r="Q49" s="301"/>
      <c r="R49" s="302">
        <f t="shared" si="39"/>
        <v>5880.500000000001</v>
      </c>
      <c r="S49" s="330">
        <f t="shared" si="35"/>
        <v>0.015577941208216754</v>
      </c>
      <c r="T49" s="300">
        <v>3973.6639999999998</v>
      </c>
      <c r="U49" s="301">
        <v>771.4669999999999</v>
      </c>
      <c r="V49" s="302">
        <v>96.968</v>
      </c>
      <c r="W49" s="301">
        <v>11.984</v>
      </c>
      <c r="X49" s="302">
        <f t="shared" si="36"/>
        <v>4854.083</v>
      </c>
      <c r="Y49" s="305">
        <f t="shared" si="37"/>
        <v>0.2114543570845413</v>
      </c>
    </row>
    <row r="50" spans="1:25" ht="19.5" customHeight="1">
      <c r="A50" s="299" t="s">
        <v>189</v>
      </c>
      <c r="B50" s="300">
        <v>186.711</v>
      </c>
      <c r="C50" s="301">
        <v>409.236</v>
      </c>
      <c r="D50" s="302">
        <v>0</v>
      </c>
      <c r="E50" s="301">
        <v>0</v>
      </c>
      <c r="F50" s="302">
        <f t="shared" si="32"/>
        <v>595.947</v>
      </c>
      <c r="G50" s="303">
        <f t="shared" si="33"/>
        <v>0.011475208159244304</v>
      </c>
      <c r="H50" s="300">
        <v>195.168</v>
      </c>
      <c r="I50" s="301">
        <v>391.11299999999994</v>
      </c>
      <c r="J50" s="302"/>
      <c r="K50" s="301"/>
      <c r="L50" s="302">
        <f>SUM(H50:K50)</f>
        <v>586.281</v>
      </c>
      <c r="M50" s="328">
        <f t="shared" si="34"/>
        <v>0.01648697467596616</v>
      </c>
      <c r="N50" s="329">
        <v>1364.8009999999997</v>
      </c>
      <c r="O50" s="301">
        <v>2491.0910000000003</v>
      </c>
      <c r="P50" s="302"/>
      <c r="Q50" s="301"/>
      <c r="R50" s="302">
        <f>SUM(N50:Q50)</f>
        <v>3855.892</v>
      </c>
      <c r="S50" s="330">
        <f t="shared" si="35"/>
        <v>0.010214583603644809</v>
      </c>
      <c r="T50" s="300">
        <v>1415.6980000000003</v>
      </c>
      <c r="U50" s="301">
        <v>2816.2300000000005</v>
      </c>
      <c r="V50" s="302"/>
      <c r="W50" s="301"/>
      <c r="X50" s="302">
        <f t="shared" si="36"/>
        <v>4231.928000000001</v>
      </c>
      <c r="Y50" s="305">
        <f t="shared" si="37"/>
        <v>-0.08885689926671736</v>
      </c>
    </row>
    <row r="51" spans="1:25" ht="19.5" customHeight="1">
      <c r="A51" s="299" t="s">
        <v>198</v>
      </c>
      <c r="B51" s="300">
        <v>36.354</v>
      </c>
      <c r="C51" s="301">
        <v>348.845</v>
      </c>
      <c r="D51" s="302">
        <v>0</v>
      </c>
      <c r="E51" s="301">
        <v>0</v>
      </c>
      <c r="F51" s="302">
        <f t="shared" si="32"/>
        <v>385.199</v>
      </c>
      <c r="G51" s="303">
        <f t="shared" si="33"/>
        <v>0.007417167479209974</v>
      </c>
      <c r="H51" s="300">
        <v>74.31500000000001</v>
      </c>
      <c r="I51" s="301">
        <v>301.463</v>
      </c>
      <c r="J51" s="302"/>
      <c r="K51" s="301"/>
      <c r="L51" s="302">
        <f>SUM(H51:K51)</f>
        <v>375.778</v>
      </c>
      <c r="M51" s="328">
        <f t="shared" si="34"/>
        <v>0.02507065341770942</v>
      </c>
      <c r="N51" s="329">
        <v>274.51099999999997</v>
      </c>
      <c r="O51" s="301">
        <v>2147.902</v>
      </c>
      <c r="P51" s="302"/>
      <c r="Q51" s="301"/>
      <c r="R51" s="302">
        <f>SUM(N51:Q51)</f>
        <v>2422.413</v>
      </c>
      <c r="S51" s="330">
        <f t="shared" si="35"/>
        <v>0.006417176650968449</v>
      </c>
      <c r="T51" s="300">
        <v>522.759</v>
      </c>
      <c r="U51" s="301">
        <v>1942.9669999999999</v>
      </c>
      <c r="V51" s="302"/>
      <c r="W51" s="301"/>
      <c r="X51" s="302">
        <f t="shared" si="36"/>
        <v>2465.7259999999997</v>
      </c>
      <c r="Y51" s="305">
        <f t="shared" si="37"/>
        <v>-0.01756602315099065</v>
      </c>
    </row>
    <row r="52" spans="1:25" ht="19.5" customHeight="1">
      <c r="A52" s="299" t="s">
        <v>199</v>
      </c>
      <c r="B52" s="300">
        <v>11.574</v>
      </c>
      <c r="C52" s="301">
        <v>266.86899999999997</v>
      </c>
      <c r="D52" s="302">
        <v>0</v>
      </c>
      <c r="E52" s="301">
        <v>0</v>
      </c>
      <c r="F52" s="302">
        <f t="shared" si="32"/>
        <v>278.443</v>
      </c>
      <c r="G52" s="303">
        <f t="shared" si="33"/>
        <v>0.005361536152517693</v>
      </c>
      <c r="H52" s="300">
        <v>8.92</v>
      </c>
      <c r="I52" s="301">
        <v>263.665</v>
      </c>
      <c r="J52" s="302"/>
      <c r="K52" s="301"/>
      <c r="L52" s="302">
        <f>SUM(H52:K52)</f>
        <v>272.58500000000004</v>
      </c>
      <c r="M52" s="328">
        <f t="shared" si="34"/>
        <v>0.021490544233908393</v>
      </c>
      <c r="N52" s="329">
        <v>217.55900000000003</v>
      </c>
      <c r="O52" s="301">
        <v>1581.053</v>
      </c>
      <c r="P52" s="302"/>
      <c r="Q52" s="301"/>
      <c r="R52" s="302">
        <f>SUM(N52:Q52)</f>
        <v>1798.612</v>
      </c>
      <c r="S52" s="330">
        <f t="shared" si="35"/>
        <v>0.004764675111366916</v>
      </c>
      <c r="T52" s="300">
        <v>99.316</v>
      </c>
      <c r="U52" s="301">
        <v>1484.87</v>
      </c>
      <c r="V52" s="302"/>
      <c r="W52" s="301"/>
      <c r="X52" s="302">
        <f t="shared" si="36"/>
        <v>1584.186</v>
      </c>
      <c r="Y52" s="305">
        <f t="shared" si="37"/>
        <v>0.13535405564750613</v>
      </c>
    </row>
    <row r="53" spans="1:25" ht="19.5" customHeight="1">
      <c r="A53" s="299" t="s">
        <v>194</v>
      </c>
      <c r="B53" s="300">
        <v>160.534</v>
      </c>
      <c r="C53" s="301">
        <v>49.765</v>
      </c>
      <c r="D53" s="302">
        <v>0</v>
      </c>
      <c r="E53" s="301">
        <v>0</v>
      </c>
      <c r="F53" s="302">
        <f t="shared" si="32"/>
        <v>210.29899999999998</v>
      </c>
      <c r="G53" s="303">
        <f t="shared" si="33"/>
        <v>0.004049394997677508</v>
      </c>
      <c r="H53" s="300">
        <v>37.536</v>
      </c>
      <c r="I53" s="301">
        <v>47.043</v>
      </c>
      <c r="J53" s="302"/>
      <c r="K53" s="301"/>
      <c r="L53" s="302">
        <f>SUM(H53:K53)</f>
        <v>84.57900000000001</v>
      </c>
      <c r="M53" s="328">
        <f t="shared" si="34"/>
        <v>1.486420979202875</v>
      </c>
      <c r="N53" s="329">
        <v>695.199</v>
      </c>
      <c r="O53" s="301">
        <v>1004.4330000000001</v>
      </c>
      <c r="P53" s="302"/>
      <c r="Q53" s="301"/>
      <c r="R53" s="302">
        <f>SUM(N53:Q53)</f>
        <v>1699.632</v>
      </c>
      <c r="S53" s="330">
        <f t="shared" si="35"/>
        <v>0.004502468730822865</v>
      </c>
      <c r="T53" s="300">
        <v>37.536</v>
      </c>
      <c r="U53" s="301">
        <v>47.043</v>
      </c>
      <c r="V53" s="302"/>
      <c r="W53" s="301"/>
      <c r="X53" s="302">
        <f t="shared" si="36"/>
        <v>84.57900000000001</v>
      </c>
      <c r="Y53" s="305" t="str">
        <f t="shared" si="37"/>
        <v>  *  </v>
      </c>
    </row>
    <row r="54" spans="1:25" ht="19.5" customHeight="1">
      <c r="A54" s="299" t="s">
        <v>203</v>
      </c>
      <c r="B54" s="300">
        <v>14.729</v>
      </c>
      <c r="C54" s="301">
        <v>119.21499999999999</v>
      </c>
      <c r="D54" s="302">
        <v>0</v>
      </c>
      <c r="E54" s="301">
        <v>0</v>
      </c>
      <c r="F54" s="302">
        <f t="shared" si="32"/>
        <v>133.944</v>
      </c>
      <c r="G54" s="303">
        <f t="shared" si="33"/>
        <v>0.0025791476115859615</v>
      </c>
      <c r="H54" s="300">
        <v>107.844</v>
      </c>
      <c r="I54" s="301">
        <v>111.78699999999999</v>
      </c>
      <c r="J54" s="302"/>
      <c r="K54" s="301"/>
      <c r="L54" s="302">
        <f t="shared" si="38"/>
        <v>219.63099999999997</v>
      </c>
      <c r="M54" s="328">
        <f t="shared" si="34"/>
        <v>-0.390140736052743</v>
      </c>
      <c r="N54" s="329">
        <v>655.616</v>
      </c>
      <c r="O54" s="301">
        <v>794.511</v>
      </c>
      <c r="P54" s="302"/>
      <c r="Q54" s="301"/>
      <c r="R54" s="302">
        <f t="shared" si="39"/>
        <v>1450.127</v>
      </c>
      <c r="S54" s="330">
        <f t="shared" si="35"/>
        <v>0.0038415089108830426</v>
      </c>
      <c r="T54" s="300">
        <v>761.4889999999999</v>
      </c>
      <c r="U54" s="301">
        <v>817.8519999999999</v>
      </c>
      <c r="V54" s="302"/>
      <c r="W54" s="301"/>
      <c r="X54" s="302">
        <f t="shared" si="36"/>
        <v>1579.341</v>
      </c>
      <c r="Y54" s="305">
        <f t="shared" si="37"/>
        <v>-0.08181513681972419</v>
      </c>
    </row>
    <row r="55" spans="1:25" ht="19.5" customHeight="1" thickBot="1">
      <c r="A55" s="306" t="s">
        <v>174</v>
      </c>
      <c r="B55" s="307">
        <v>14.144000000000002</v>
      </c>
      <c r="C55" s="308">
        <v>0</v>
      </c>
      <c r="D55" s="309">
        <v>0</v>
      </c>
      <c r="E55" s="308">
        <v>0</v>
      </c>
      <c r="F55" s="309">
        <f t="shared" si="32"/>
        <v>14.144000000000002</v>
      </c>
      <c r="G55" s="310">
        <f t="shared" si="33"/>
        <v>0.00027234862194851466</v>
      </c>
      <c r="H55" s="307">
        <v>30.029</v>
      </c>
      <c r="I55" s="308">
        <v>0</v>
      </c>
      <c r="J55" s="309"/>
      <c r="K55" s="308">
        <v>0</v>
      </c>
      <c r="L55" s="309">
        <f>SUM(H55:K55)</f>
        <v>30.029</v>
      </c>
      <c r="M55" s="331">
        <f aca="true" t="shared" si="40" ref="M55:M71">IF(ISERROR(F55/L55-1),"         /0",(F55/L55-1))</f>
        <v>-0.5289886443104999</v>
      </c>
      <c r="N55" s="332">
        <v>155.124</v>
      </c>
      <c r="O55" s="308">
        <v>2.53</v>
      </c>
      <c r="P55" s="309">
        <v>0</v>
      </c>
      <c r="Q55" s="308">
        <v>0</v>
      </c>
      <c r="R55" s="309">
        <f>SUM(N55:Q55)</f>
        <v>157.654</v>
      </c>
      <c r="S55" s="333">
        <f t="shared" si="35"/>
        <v>0.00041763876256104135</v>
      </c>
      <c r="T55" s="307">
        <v>558.532</v>
      </c>
      <c r="U55" s="308">
        <v>111.105</v>
      </c>
      <c r="V55" s="309">
        <v>0.5</v>
      </c>
      <c r="W55" s="308">
        <v>0.125</v>
      </c>
      <c r="X55" s="309">
        <f t="shared" si="36"/>
        <v>670.2620000000001</v>
      </c>
      <c r="Y55" s="312">
        <f t="shared" si="37"/>
        <v>-0.7647875010070689</v>
      </c>
    </row>
    <row r="56" spans="1:25" s="119" customFormat="1" ht="19.5" customHeight="1">
      <c r="A56" s="126" t="s">
        <v>53</v>
      </c>
      <c r="B56" s="123">
        <f>SUM(B57:B68)</f>
        <v>2652.6849999999995</v>
      </c>
      <c r="C56" s="122">
        <f>SUM(C57:C68)</f>
        <v>1842.3809999999999</v>
      </c>
      <c r="D56" s="121">
        <f>SUM(D57:D68)</f>
        <v>395.94800000000004</v>
      </c>
      <c r="E56" s="122">
        <f>SUM(E57:E68)</f>
        <v>309.402</v>
      </c>
      <c r="F56" s="121">
        <f t="shared" si="32"/>
        <v>5200.415999999999</v>
      </c>
      <c r="G56" s="124">
        <f t="shared" si="33"/>
        <v>0.10013618008759943</v>
      </c>
      <c r="H56" s="123">
        <f>SUM(H57:H68)</f>
        <v>3004.9620000000004</v>
      </c>
      <c r="I56" s="122">
        <f>SUM(I57:I68)</f>
        <v>1998.2330000000002</v>
      </c>
      <c r="J56" s="121">
        <f>SUM(J57:J68)</f>
        <v>316.795</v>
      </c>
      <c r="K56" s="122">
        <f>SUM(K57:K68)</f>
        <v>168.87199999999999</v>
      </c>
      <c r="L56" s="121">
        <f t="shared" si="38"/>
        <v>5488.862000000001</v>
      </c>
      <c r="M56" s="231">
        <f t="shared" si="40"/>
        <v>-0.0525511481250579</v>
      </c>
      <c r="N56" s="234">
        <f>SUM(N57:N68)</f>
        <v>17302.288</v>
      </c>
      <c r="O56" s="122">
        <f>SUM(O57:O68)</f>
        <v>11481.242000000002</v>
      </c>
      <c r="P56" s="121">
        <f>SUM(P57:P68)</f>
        <v>2978.767</v>
      </c>
      <c r="Q56" s="122">
        <f>SUM(Q57:Q68)</f>
        <v>2341.936</v>
      </c>
      <c r="R56" s="121">
        <f t="shared" si="39"/>
        <v>34104.233</v>
      </c>
      <c r="S56" s="246">
        <f t="shared" si="35"/>
        <v>0.09034499389938366</v>
      </c>
      <c r="T56" s="123">
        <f>SUM(T57:T68)</f>
        <v>19601.794</v>
      </c>
      <c r="U56" s="122">
        <f>SUM(U57:U68)</f>
        <v>12202.458</v>
      </c>
      <c r="V56" s="121">
        <f>SUM(V57:V68)</f>
        <v>1657.1290000000004</v>
      </c>
      <c r="W56" s="122">
        <f>SUM(W57:W68)</f>
        <v>1107.525</v>
      </c>
      <c r="X56" s="121">
        <f t="shared" si="36"/>
        <v>34568.906</v>
      </c>
      <c r="Y56" s="120">
        <f t="shared" si="37"/>
        <v>-0.01344193536237459</v>
      </c>
    </row>
    <row r="57" spans="1:25" s="111" customFormat="1" ht="19.5" customHeight="1">
      <c r="A57" s="292" t="s">
        <v>175</v>
      </c>
      <c r="B57" s="293">
        <v>388.855</v>
      </c>
      <c r="C57" s="294">
        <v>284.093</v>
      </c>
      <c r="D57" s="295">
        <v>0</v>
      </c>
      <c r="E57" s="294">
        <v>0</v>
      </c>
      <c r="F57" s="295">
        <f t="shared" si="32"/>
        <v>672.9480000000001</v>
      </c>
      <c r="G57" s="296">
        <f t="shared" si="33"/>
        <v>0.012957894544896001</v>
      </c>
      <c r="H57" s="293">
        <v>425.012</v>
      </c>
      <c r="I57" s="294">
        <v>323.535</v>
      </c>
      <c r="J57" s="295"/>
      <c r="K57" s="294"/>
      <c r="L57" s="295">
        <f t="shared" si="38"/>
        <v>748.547</v>
      </c>
      <c r="M57" s="325">
        <f t="shared" si="40"/>
        <v>-0.10099432634156569</v>
      </c>
      <c r="N57" s="326">
        <v>2382.406</v>
      </c>
      <c r="O57" s="294">
        <v>1984.3300000000002</v>
      </c>
      <c r="P57" s="295"/>
      <c r="Q57" s="294"/>
      <c r="R57" s="295">
        <f t="shared" si="39"/>
        <v>4366.736</v>
      </c>
      <c r="S57" s="327">
        <f t="shared" si="35"/>
        <v>0.011567852509106977</v>
      </c>
      <c r="T57" s="293">
        <v>2451.222</v>
      </c>
      <c r="U57" s="294">
        <v>1589.096</v>
      </c>
      <c r="V57" s="295"/>
      <c r="W57" s="294"/>
      <c r="X57" s="295">
        <f t="shared" si="36"/>
        <v>4040.318</v>
      </c>
      <c r="Y57" s="298">
        <f t="shared" si="37"/>
        <v>0.08079017542678568</v>
      </c>
    </row>
    <row r="58" spans="1:25" s="111" customFormat="1" ht="19.5" customHeight="1">
      <c r="A58" s="299" t="s">
        <v>222</v>
      </c>
      <c r="B58" s="300">
        <v>352.03</v>
      </c>
      <c r="C58" s="301">
        <v>277.46999999999997</v>
      </c>
      <c r="D58" s="302">
        <v>0</v>
      </c>
      <c r="E58" s="301">
        <v>0</v>
      </c>
      <c r="F58" s="302">
        <f t="shared" si="32"/>
        <v>629.5</v>
      </c>
      <c r="G58" s="303">
        <f t="shared" si="33"/>
        <v>0.012121285175098272</v>
      </c>
      <c r="H58" s="300">
        <v>514.349</v>
      </c>
      <c r="I58" s="301">
        <v>272.53999999999996</v>
      </c>
      <c r="J58" s="302"/>
      <c r="K58" s="301"/>
      <c r="L58" s="302">
        <f t="shared" si="38"/>
        <v>786.889</v>
      </c>
      <c r="M58" s="328">
        <f t="shared" si="40"/>
        <v>-0.20001423326542878</v>
      </c>
      <c r="N58" s="329">
        <v>1966.3439999999998</v>
      </c>
      <c r="O58" s="301">
        <v>1414.947</v>
      </c>
      <c r="P58" s="302"/>
      <c r="Q58" s="301"/>
      <c r="R58" s="302">
        <f t="shared" si="39"/>
        <v>3381.2909999999997</v>
      </c>
      <c r="S58" s="330">
        <f t="shared" si="35"/>
        <v>0.008957325466520265</v>
      </c>
      <c r="T58" s="300">
        <v>3204.9290000000005</v>
      </c>
      <c r="U58" s="301">
        <v>1900.0460000000003</v>
      </c>
      <c r="V58" s="302"/>
      <c r="W58" s="301"/>
      <c r="X58" s="302">
        <f t="shared" si="36"/>
        <v>5104.975</v>
      </c>
      <c r="Y58" s="305">
        <f t="shared" si="37"/>
        <v>-0.3376478827026578</v>
      </c>
    </row>
    <row r="59" spans="1:25" s="111" customFormat="1" ht="19.5" customHeight="1">
      <c r="A59" s="299" t="s">
        <v>223</v>
      </c>
      <c r="B59" s="300">
        <v>211.788</v>
      </c>
      <c r="C59" s="301">
        <v>350.439</v>
      </c>
      <c r="D59" s="302">
        <v>0</v>
      </c>
      <c r="E59" s="301">
        <v>0</v>
      </c>
      <c r="F59" s="302">
        <f aca="true" t="shared" si="41" ref="F59:F65">SUM(B59:E59)</f>
        <v>562.2270000000001</v>
      </c>
      <c r="G59" s="303">
        <f aca="true" t="shared" si="42" ref="G59:G65">F59/$F$9</f>
        <v>0.010825915488705285</v>
      </c>
      <c r="H59" s="300">
        <v>243.78</v>
      </c>
      <c r="I59" s="301">
        <v>240.453</v>
      </c>
      <c r="J59" s="302"/>
      <c r="K59" s="301"/>
      <c r="L59" s="302">
        <f aca="true" t="shared" si="43" ref="L59:L65">SUM(H59:K59)</f>
        <v>484.233</v>
      </c>
      <c r="M59" s="328">
        <f t="shared" si="40"/>
        <v>0.16106708960355887</v>
      </c>
      <c r="N59" s="329">
        <v>1297.3390000000002</v>
      </c>
      <c r="O59" s="301">
        <v>1979.127</v>
      </c>
      <c r="P59" s="302"/>
      <c r="Q59" s="301"/>
      <c r="R59" s="302">
        <f t="shared" si="39"/>
        <v>3276.4660000000003</v>
      </c>
      <c r="S59" s="330">
        <f aca="true" t="shared" si="44" ref="S59:S65">R59/$R$9</f>
        <v>0.008679635187266577</v>
      </c>
      <c r="T59" s="300">
        <v>1469.994</v>
      </c>
      <c r="U59" s="301">
        <v>1276.509</v>
      </c>
      <c r="V59" s="302"/>
      <c r="W59" s="301"/>
      <c r="X59" s="302">
        <f aca="true" t="shared" si="45" ref="X59:X65">SUM(T59:W59)</f>
        <v>2746.5029999999997</v>
      </c>
      <c r="Y59" s="305">
        <f aca="true" t="shared" si="46" ref="Y59:Y65">IF(ISERROR(R59/X59-1),"         /0",IF(R59/X59&gt;5,"  *  ",(R59/X59-1)))</f>
        <v>0.1929591921071998</v>
      </c>
    </row>
    <row r="60" spans="1:25" s="111" customFormat="1" ht="19.5" customHeight="1">
      <c r="A60" s="299" t="s">
        <v>215</v>
      </c>
      <c r="B60" s="300">
        <v>0</v>
      </c>
      <c r="C60" s="301">
        <v>0</v>
      </c>
      <c r="D60" s="302">
        <v>289.115</v>
      </c>
      <c r="E60" s="301">
        <v>249.255</v>
      </c>
      <c r="F60" s="302">
        <f t="shared" si="41"/>
        <v>538.37</v>
      </c>
      <c r="G60" s="303">
        <f t="shared" si="42"/>
        <v>0.010366538998757198</v>
      </c>
      <c r="H60" s="300"/>
      <c r="I60" s="301"/>
      <c r="J60" s="302">
        <v>302.173</v>
      </c>
      <c r="K60" s="301">
        <v>164.73</v>
      </c>
      <c r="L60" s="302">
        <f t="shared" si="43"/>
        <v>466.903</v>
      </c>
      <c r="M60" s="328">
        <f t="shared" si="40"/>
        <v>0.15306605440530463</v>
      </c>
      <c r="N60" s="329"/>
      <c r="O60" s="301"/>
      <c r="P60" s="302">
        <v>2104.865</v>
      </c>
      <c r="Q60" s="301">
        <v>1565.754</v>
      </c>
      <c r="R60" s="302">
        <f aca="true" t="shared" si="47" ref="R60:R65">SUM(N60:Q60)</f>
        <v>3670.6189999999997</v>
      </c>
      <c r="S60" s="330">
        <f t="shared" si="44"/>
        <v>0.009723779777189585</v>
      </c>
      <c r="T60" s="300"/>
      <c r="U60" s="301"/>
      <c r="V60" s="302">
        <v>1101.9160000000002</v>
      </c>
      <c r="W60" s="301">
        <v>786.577</v>
      </c>
      <c r="X60" s="302">
        <f t="shared" si="45"/>
        <v>1888.4930000000002</v>
      </c>
      <c r="Y60" s="305">
        <f t="shared" si="46"/>
        <v>0.9436762540290058</v>
      </c>
    </row>
    <row r="61" spans="1:25" s="111" customFormat="1" ht="19.5" customHeight="1">
      <c r="A61" s="299" t="s">
        <v>164</v>
      </c>
      <c r="B61" s="300">
        <v>427.35200000000003</v>
      </c>
      <c r="C61" s="301">
        <v>110.62</v>
      </c>
      <c r="D61" s="302">
        <v>0</v>
      </c>
      <c r="E61" s="301">
        <v>0</v>
      </c>
      <c r="F61" s="302">
        <f t="shared" si="41"/>
        <v>537.972</v>
      </c>
      <c r="G61" s="303">
        <f t="shared" si="42"/>
        <v>0.01035887534268144</v>
      </c>
      <c r="H61" s="300">
        <v>466.585</v>
      </c>
      <c r="I61" s="301">
        <v>124.01299999999999</v>
      </c>
      <c r="J61" s="302"/>
      <c r="K61" s="301"/>
      <c r="L61" s="302">
        <f t="shared" si="43"/>
        <v>590.598</v>
      </c>
      <c r="M61" s="328">
        <f t="shared" si="40"/>
        <v>-0.08910629565288064</v>
      </c>
      <c r="N61" s="329">
        <v>2724.6249999999995</v>
      </c>
      <c r="O61" s="301">
        <v>867.2790000000002</v>
      </c>
      <c r="P61" s="302">
        <v>0</v>
      </c>
      <c r="Q61" s="301">
        <v>0</v>
      </c>
      <c r="R61" s="302">
        <f t="shared" si="47"/>
        <v>3591.9039999999995</v>
      </c>
      <c r="S61" s="330">
        <f t="shared" si="44"/>
        <v>0.009515257093369369</v>
      </c>
      <c r="T61" s="300">
        <v>3010.983</v>
      </c>
      <c r="U61" s="301">
        <v>954.4109999999998</v>
      </c>
      <c r="V61" s="302"/>
      <c r="W61" s="301"/>
      <c r="X61" s="302">
        <f t="shared" si="45"/>
        <v>3965.3940000000002</v>
      </c>
      <c r="Y61" s="305">
        <f t="shared" si="46"/>
        <v>-0.0941873619620145</v>
      </c>
    </row>
    <row r="62" spans="1:25" s="111" customFormat="1" ht="19.5" customHeight="1">
      <c r="A62" s="299" t="s">
        <v>159</v>
      </c>
      <c r="B62" s="300">
        <v>330.051</v>
      </c>
      <c r="C62" s="301">
        <v>194.533</v>
      </c>
      <c r="D62" s="302">
        <v>0</v>
      </c>
      <c r="E62" s="301">
        <v>0</v>
      </c>
      <c r="F62" s="302">
        <f t="shared" si="41"/>
        <v>524.584</v>
      </c>
      <c r="G62" s="303">
        <f t="shared" si="42"/>
        <v>0.010101083816193408</v>
      </c>
      <c r="H62" s="300">
        <v>311.73</v>
      </c>
      <c r="I62" s="301">
        <v>104.30000000000001</v>
      </c>
      <c r="J62" s="302">
        <v>0</v>
      </c>
      <c r="K62" s="301">
        <v>0</v>
      </c>
      <c r="L62" s="302">
        <f t="shared" si="43"/>
        <v>416.03000000000003</v>
      </c>
      <c r="M62" s="328">
        <f t="shared" si="40"/>
        <v>0.2609282984400161</v>
      </c>
      <c r="N62" s="329">
        <v>2105.944</v>
      </c>
      <c r="O62" s="301">
        <v>1207.0740000000003</v>
      </c>
      <c r="P62" s="302">
        <v>0</v>
      </c>
      <c r="Q62" s="301">
        <v>0</v>
      </c>
      <c r="R62" s="302">
        <f t="shared" si="47"/>
        <v>3313.018</v>
      </c>
      <c r="S62" s="330">
        <f t="shared" si="44"/>
        <v>0.008776464522704506</v>
      </c>
      <c r="T62" s="300">
        <v>2060.665</v>
      </c>
      <c r="U62" s="301">
        <v>647.7829999999999</v>
      </c>
      <c r="V62" s="302">
        <v>3.316</v>
      </c>
      <c r="W62" s="301">
        <v>0</v>
      </c>
      <c r="X62" s="302">
        <f t="shared" si="45"/>
        <v>2711.7639999999997</v>
      </c>
      <c r="Y62" s="305">
        <f t="shared" si="46"/>
        <v>0.2217206217060188</v>
      </c>
    </row>
    <row r="63" spans="1:25" s="111" customFormat="1" ht="19.5" customHeight="1">
      <c r="A63" s="299" t="s">
        <v>178</v>
      </c>
      <c r="B63" s="300">
        <v>23.454</v>
      </c>
      <c r="C63" s="301">
        <v>297.538</v>
      </c>
      <c r="D63" s="302">
        <v>54.752</v>
      </c>
      <c r="E63" s="301">
        <v>0</v>
      </c>
      <c r="F63" s="302">
        <f t="shared" si="41"/>
        <v>375.744</v>
      </c>
      <c r="G63" s="303">
        <f t="shared" si="42"/>
        <v>0.007235107508867553</v>
      </c>
      <c r="H63" s="300">
        <v>121.414</v>
      </c>
      <c r="I63" s="301">
        <v>325.17100000000005</v>
      </c>
      <c r="J63" s="302"/>
      <c r="K63" s="301"/>
      <c r="L63" s="302">
        <f t="shared" si="43"/>
        <v>446.58500000000004</v>
      </c>
      <c r="M63" s="328">
        <f t="shared" si="40"/>
        <v>-0.1586282566588667</v>
      </c>
      <c r="N63" s="329">
        <v>48.064</v>
      </c>
      <c r="O63" s="301">
        <v>1497.6699999999998</v>
      </c>
      <c r="P63" s="302">
        <v>142.66400000000002</v>
      </c>
      <c r="Q63" s="301">
        <v>7.161</v>
      </c>
      <c r="R63" s="302">
        <f t="shared" si="47"/>
        <v>1695.559</v>
      </c>
      <c r="S63" s="330">
        <f t="shared" si="44"/>
        <v>0.004491679009788757</v>
      </c>
      <c r="T63" s="300">
        <v>796.652</v>
      </c>
      <c r="U63" s="301">
        <v>2107.402</v>
      </c>
      <c r="V63" s="302">
        <v>240.041</v>
      </c>
      <c r="W63" s="301">
        <v>200.711</v>
      </c>
      <c r="X63" s="302">
        <f t="shared" si="45"/>
        <v>3344.8060000000005</v>
      </c>
      <c r="Y63" s="305">
        <f t="shared" si="46"/>
        <v>-0.49307702748679605</v>
      </c>
    </row>
    <row r="64" spans="1:25" s="111" customFormat="1" ht="19.5" customHeight="1">
      <c r="A64" s="299" t="s">
        <v>221</v>
      </c>
      <c r="B64" s="300">
        <v>349.688</v>
      </c>
      <c r="C64" s="301">
        <v>0</v>
      </c>
      <c r="D64" s="302">
        <v>0</v>
      </c>
      <c r="E64" s="301">
        <v>0</v>
      </c>
      <c r="F64" s="302">
        <f t="shared" si="41"/>
        <v>349.688</v>
      </c>
      <c r="G64" s="303">
        <f t="shared" si="42"/>
        <v>0.006733388356330046</v>
      </c>
      <c r="H64" s="300">
        <v>315.379</v>
      </c>
      <c r="I64" s="301"/>
      <c r="J64" s="302"/>
      <c r="K64" s="301"/>
      <c r="L64" s="302">
        <f t="shared" si="43"/>
        <v>315.379</v>
      </c>
      <c r="M64" s="328">
        <f t="shared" si="40"/>
        <v>0.10878657107797274</v>
      </c>
      <c r="N64" s="329">
        <v>2073.487</v>
      </c>
      <c r="O64" s="301"/>
      <c r="P64" s="302"/>
      <c r="Q64" s="301"/>
      <c r="R64" s="302">
        <f t="shared" si="47"/>
        <v>2073.487</v>
      </c>
      <c r="S64" s="330">
        <f t="shared" si="44"/>
        <v>0.005492842204234628</v>
      </c>
      <c r="T64" s="300">
        <v>2073.1659999999997</v>
      </c>
      <c r="U64" s="301"/>
      <c r="V64" s="302"/>
      <c r="W64" s="301"/>
      <c r="X64" s="302">
        <f t="shared" si="45"/>
        <v>2073.1659999999997</v>
      </c>
      <c r="Y64" s="305">
        <f t="shared" si="46"/>
        <v>0.00015483564750740086</v>
      </c>
    </row>
    <row r="65" spans="1:25" s="111" customFormat="1" ht="19.5" customHeight="1">
      <c r="A65" s="299" t="s">
        <v>177</v>
      </c>
      <c r="B65" s="300">
        <v>115.412</v>
      </c>
      <c r="C65" s="301">
        <v>87.305</v>
      </c>
      <c r="D65" s="302">
        <v>51.981</v>
      </c>
      <c r="E65" s="301">
        <v>12.543</v>
      </c>
      <c r="F65" s="302">
        <f t="shared" si="41"/>
        <v>267.241</v>
      </c>
      <c r="G65" s="303">
        <f t="shared" si="42"/>
        <v>0.0051458369681944985</v>
      </c>
      <c r="H65" s="300">
        <v>176.638</v>
      </c>
      <c r="I65" s="301">
        <v>86.971</v>
      </c>
      <c r="J65" s="302"/>
      <c r="K65" s="301"/>
      <c r="L65" s="302">
        <f t="shared" si="43"/>
        <v>263.60900000000004</v>
      </c>
      <c r="M65" s="328">
        <f t="shared" si="40"/>
        <v>0.013777981783626325</v>
      </c>
      <c r="N65" s="329">
        <v>1134.241</v>
      </c>
      <c r="O65" s="301">
        <v>948.5420000000001</v>
      </c>
      <c r="P65" s="302">
        <v>669.6179999999999</v>
      </c>
      <c r="Q65" s="301">
        <v>472.202</v>
      </c>
      <c r="R65" s="302">
        <f t="shared" si="47"/>
        <v>3224.603</v>
      </c>
      <c r="S65" s="330">
        <f t="shared" si="44"/>
        <v>0.00854224571955435</v>
      </c>
      <c r="T65" s="300">
        <v>1626.2359999999999</v>
      </c>
      <c r="U65" s="301">
        <v>525.0160000000001</v>
      </c>
      <c r="V65" s="302"/>
      <c r="W65" s="301"/>
      <c r="X65" s="302">
        <f t="shared" si="45"/>
        <v>2151.252</v>
      </c>
      <c r="Y65" s="305">
        <f t="shared" si="46"/>
        <v>0.49894247628822663</v>
      </c>
    </row>
    <row r="66" spans="1:25" s="111" customFormat="1" ht="19.5" customHeight="1">
      <c r="A66" s="299" t="s">
        <v>225</v>
      </c>
      <c r="B66" s="300">
        <v>50.448</v>
      </c>
      <c r="C66" s="301">
        <v>97.04</v>
      </c>
      <c r="D66" s="302">
        <v>0</v>
      </c>
      <c r="E66" s="301">
        <v>0</v>
      </c>
      <c r="F66" s="302">
        <f aca="true" t="shared" si="48" ref="F66:F71">SUM(B66:E66)</f>
        <v>147.488</v>
      </c>
      <c r="G66" s="303">
        <f aca="true" t="shared" si="49" ref="G66:G71">F66/$F$9</f>
        <v>0.002839942983169013</v>
      </c>
      <c r="H66" s="300">
        <v>14.612</v>
      </c>
      <c r="I66" s="301">
        <v>4.022</v>
      </c>
      <c r="J66" s="302">
        <v>14.612</v>
      </c>
      <c r="K66" s="301">
        <v>4.022</v>
      </c>
      <c r="L66" s="302">
        <f t="shared" si="38"/>
        <v>37.268</v>
      </c>
      <c r="M66" s="328">
        <f t="shared" si="40"/>
        <v>2.957497048406139</v>
      </c>
      <c r="N66" s="329">
        <v>500.88300000000004</v>
      </c>
      <c r="O66" s="301">
        <v>335.981</v>
      </c>
      <c r="P66" s="302"/>
      <c r="Q66" s="301"/>
      <c r="R66" s="302">
        <f t="shared" si="39"/>
        <v>836.864</v>
      </c>
      <c r="S66" s="330">
        <f aca="true" t="shared" si="50" ref="S66:S71">R66/$R$9</f>
        <v>0.002216923423394797</v>
      </c>
      <c r="T66" s="300">
        <v>336.03</v>
      </c>
      <c r="U66" s="301">
        <v>309.107</v>
      </c>
      <c r="V66" s="302">
        <v>14.612</v>
      </c>
      <c r="W66" s="301">
        <v>4.022</v>
      </c>
      <c r="X66" s="302">
        <f aca="true" t="shared" si="51" ref="X66:X71">SUM(T66:W66)</f>
        <v>663.771</v>
      </c>
      <c r="Y66" s="305">
        <f aca="true" t="shared" si="52" ref="Y66:Y71">IF(ISERROR(R66/X66-1),"         /0",IF(R66/X66&gt;5,"  *  ",(R66/X66-1)))</f>
        <v>0.26077216389387314</v>
      </c>
    </row>
    <row r="67" spans="1:25" s="111" customFormat="1" ht="19.5" customHeight="1">
      <c r="A67" s="299" t="s">
        <v>190</v>
      </c>
      <c r="B67" s="300">
        <v>102.442</v>
      </c>
      <c r="C67" s="301">
        <v>13.137</v>
      </c>
      <c r="D67" s="302">
        <v>0</v>
      </c>
      <c r="E67" s="301">
        <v>0</v>
      </c>
      <c r="F67" s="302">
        <f t="shared" si="48"/>
        <v>115.579</v>
      </c>
      <c r="G67" s="303">
        <f t="shared" si="49"/>
        <v>0.0022255218733164147</v>
      </c>
      <c r="H67" s="300">
        <v>57.675</v>
      </c>
      <c r="I67" s="301">
        <v>7.073</v>
      </c>
      <c r="J67" s="302"/>
      <c r="K67" s="301"/>
      <c r="L67" s="302">
        <f>SUM(H67:K67)</f>
        <v>64.74799999999999</v>
      </c>
      <c r="M67" s="328">
        <f t="shared" si="40"/>
        <v>0.7850589979613272</v>
      </c>
      <c r="N67" s="329">
        <v>484.10699999999997</v>
      </c>
      <c r="O67" s="301">
        <v>102.815</v>
      </c>
      <c r="P67" s="302">
        <v>0</v>
      </c>
      <c r="Q67" s="301">
        <v>0</v>
      </c>
      <c r="R67" s="302">
        <f>SUM(N67:Q67)</f>
        <v>586.922</v>
      </c>
      <c r="S67" s="330">
        <f t="shared" si="50"/>
        <v>0.0015548059535428946</v>
      </c>
      <c r="T67" s="300">
        <v>387.16200000000003</v>
      </c>
      <c r="U67" s="301">
        <v>110.64699999999999</v>
      </c>
      <c r="V67" s="302">
        <v>0</v>
      </c>
      <c r="W67" s="301"/>
      <c r="X67" s="302">
        <f t="shared" si="51"/>
        <v>497.809</v>
      </c>
      <c r="Y67" s="305">
        <f t="shared" si="52"/>
        <v>0.17901042367655062</v>
      </c>
    </row>
    <row r="68" spans="1:25" s="111" customFormat="1" ht="19.5" customHeight="1" thickBot="1">
      <c r="A68" s="306" t="s">
        <v>174</v>
      </c>
      <c r="B68" s="307">
        <v>301.1650000000001</v>
      </c>
      <c r="C68" s="308">
        <v>130.206</v>
      </c>
      <c r="D68" s="309">
        <v>0.1</v>
      </c>
      <c r="E68" s="308">
        <v>47.604</v>
      </c>
      <c r="F68" s="309">
        <f t="shared" si="48"/>
        <v>479.0750000000001</v>
      </c>
      <c r="G68" s="310">
        <f t="shared" si="49"/>
        <v>0.009224789031390318</v>
      </c>
      <c r="H68" s="307">
        <v>357.788</v>
      </c>
      <c r="I68" s="308">
        <v>510.15500000000003</v>
      </c>
      <c r="J68" s="309">
        <v>0.01</v>
      </c>
      <c r="K68" s="308">
        <v>0.12</v>
      </c>
      <c r="L68" s="309">
        <f>SUM(H68:K68)</f>
        <v>868.073</v>
      </c>
      <c r="M68" s="331">
        <f t="shared" si="40"/>
        <v>-0.44811669064698467</v>
      </c>
      <c r="N68" s="332">
        <v>2584.848</v>
      </c>
      <c r="O68" s="308">
        <v>1143.477</v>
      </c>
      <c r="P68" s="309">
        <v>61.62</v>
      </c>
      <c r="Q68" s="308">
        <v>296.819</v>
      </c>
      <c r="R68" s="309">
        <f>SUM(N68:Q68)</f>
        <v>4086.7639999999997</v>
      </c>
      <c r="S68" s="333">
        <f t="shared" si="50"/>
        <v>0.010826183032710946</v>
      </c>
      <c r="T68" s="307">
        <v>2184.755</v>
      </c>
      <c r="U68" s="308">
        <v>2782.4410000000007</v>
      </c>
      <c r="V68" s="309">
        <v>297.244</v>
      </c>
      <c r="W68" s="308">
        <v>116.215</v>
      </c>
      <c r="X68" s="309">
        <f t="shared" si="51"/>
        <v>5380.655000000001</v>
      </c>
      <c r="Y68" s="312">
        <f t="shared" si="52"/>
        <v>-0.24047090921086756</v>
      </c>
    </row>
    <row r="69" spans="1:25" s="119" customFormat="1" ht="19.5" customHeight="1">
      <c r="A69" s="126" t="s">
        <v>52</v>
      </c>
      <c r="B69" s="123">
        <f>SUM(B70:B70)</f>
        <v>123.451</v>
      </c>
      <c r="C69" s="122">
        <f>SUM(C70:C70)</f>
        <v>8.466</v>
      </c>
      <c r="D69" s="121">
        <f>SUM(D70:D70)</f>
        <v>60.44800000000001</v>
      </c>
      <c r="E69" s="122">
        <f>SUM(E70:E70)</f>
        <v>15.160999999999998</v>
      </c>
      <c r="F69" s="121">
        <f t="shared" si="48"/>
        <v>207.526</v>
      </c>
      <c r="G69" s="124">
        <f t="shared" si="49"/>
        <v>0.003995999725571794</v>
      </c>
      <c r="H69" s="123">
        <f>SUM(H70:H70)</f>
        <v>58.171</v>
      </c>
      <c r="I69" s="122">
        <f>SUM(I70:I70)</f>
        <v>1.152</v>
      </c>
      <c r="J69" s="121">
        <f>SUM(J70:J70)</f>
        <v>61.804</v>
      </c>
      <c r="K69" s="122">
        <f>SUM(K70:K70)</f>
        <v>28.951</v>
      </c>
      <c r="L69" s="121">
        <f t="shared" si="38"/>
        <v>150.078</v>
      </c>
      <c r="M69" s="231">
        <f t="shared" si="40"/>
        <v>0.3827876171057718</v>
      </c>
      <c r="N69" s="234">
        <f>SUM(N70:N70)</f>
        <v>1215.2020000000002</v>
      </c>
      <c r="O69" s="122">
        <f>SUM(O70:O70)</f>
        <v>95.46000000000001</v>
      </c>
      <c r="P69" s="121">
        <f>SUM(P70:P70)</f>
        <v>437.3109999999999</v>
      </c>
      <c r="Q69" s="122">
        <f>SUM(Q70:Q70)</f>
        <v>126.71199999999999</v>
      </c>
      <c r="R69" s="121">
        <f t="shared" si="39"/>
        <v>1874.6850000000002</v>
      </c>
      <c r="S69" s="246">
        <f t="shared" si="50"/>
        <v>0.0049661989140253075</v>
      </c>
      <c r="T69" s="123">
        <f>SUM(T70:T70)</f>
        <v>833.0329999999999</v>
      </c>
      <c r="U69" s="122">
        <f>SUM(U70:U70)</f>
        <v>184.161</v>
      </c>
      <c r="V69" s="121">
        <f>SUM(V70:V70)</f>
        <v>351.511</v>
      </c>
      <c r="W69" s="122">
        <f>SUM(W70:W70)</f>
        <v>136.671</v>
      </c>
      <c r="X69" s="121">
        <f t="shared" si="51"/>
        <v>1505.376</v>
      </c>
      <c r="Y69" s="120">
        <f t="shared" si="52"/>
        <v>0.2453267489318285</v>
      </c>
    </row>
    <row r="70" spans="1:25" ht="19.5" customHeight="1" thickBot="1">
      <c r="A70" s="292" t="s">
        <v>174</v>
      </c>
      <c r="B70" s="293">
        <v>123.451</v>
      </c>
      <c r="C70" s="294">
        <v>8.466</v>
      </c>
      <c r="D70" s="295">
        <v>60.44800000000001</v>
      </c>
      <c r="E70" s="294">
        <v>15.160999999999998</v>
      </c>
      <c r="F70" s="295">
        <f t="shared" si="48"/>
        <v>207.526</v>
      </c>
      <c r="G70" s="296">
        <f t="shared" si="49"/>
        <v>0.003995999725571794</v>
      </c>
      <c r="H70" s="293">
        <v>58.171</v>
      </c>
      <c r="I70" s="294">
        <v>1.152</v>
      </c>
      <c r="J70" s="295">
        <v>61.804</v>
      </c>
      <c r="K70" s="294">
        <v>28.951</v>
      </c>
      <c r="L70" s="295">
        <f t="shared" si="38"/>
        <v>150.078</v>
      </c>
      <c r="M70" s="325">
        <f t="shared" si="40"/>
        <v>0.3827876171057718</v>
      </c>
      <c r="N70" s="326">
        <v>1215.2020000000002</v>
      </c>
      <c r="O70" s="294">
        <v>95.46000000000001</v>
      </c>
      <c r="P70" s="295">
        <v>437.3109999999999</v>
      </c>
      <c r="Q70" s="294">
        <v>126.71199999999999</v>
      </c>
      <c r="R70" s="295">
        <f t="shared" si="39"/>
        <v>1874.6850000000002</v>
      </c>
      <c r="S70" s="327">
        <f t="shared" si="50"/>
        <v>0.0049661989140253075</v>
      </c>
      <c r="T70" s="293">
        <v>833.0329999999999</v>
      </c>
      <c r="U70" s="294">
        <v>184.161</v>
      </c>
      <c r="V70" s="295">
        <v>351.511</v>
      </c>
      <c r="W70" s="294">
        <v>136.671</v>
      </c>
      <c r="X70" s="295">
        <f t="shared" si="51"/>
        <v>1505.376</v>
      </c>
      <c r="Y70" s="298">
        <f t="shared" si="52"/>
        <v>0.2453267489318285</v>
      </c>
    </row>
    <row r="71" spans="1:25" s="188" customFormat="1" ht="19.5" customHeight="1" thickBot="1">
      <c r="A71" s="194" t="s">
        <v>51</v>
      </c>
      <c r="B71" s="192">
        <v>44.56799999999999</v>
      </c>
      <c r="C71" s="191">
        <v>0.001</v>
      </c>
      <c r="D71" s="190">
        <v>0</v>
      </c>
      <c r="E71" s="191">
        <v>0</v>
      </c>
      <c r="F71" s="190">
        <f t="shared" si="48"/>
        <v>44.56899999999999</v>
      </c>
      <c r="G71" s="193">
        <f t="shared" si="49"/>
        <v>0.0008581946925638676</v>
      </c>
      <c r="H71" s="192">
        <v>53.54900000000001</v>
      </c>
      <c r="I71" s="191">
        <v>0.876</v>
      </c>
      <c r="J71" s="190"/>
      <c r="K71" s="191"/>
      <c r="L71" s="190">
        <f t="shared" si="38"/>
        <v>54.425000000000004</v>
      </c>
      <c r="M71" s="232">
        <f t="shared" si="40"/>
        <v>-0.1810932475884247</v>
      </c>
      <c r="N71" s="235">
        <v>264.122</v>
      </c>
      <c r="O71" s="191">
        <v>1.74</v>
      </c>
      <c r="P71" s="190"/>
      <c r="Q71" s="191"/>
      <c r="R71" s="190">
        <f>SUM(N71:Q71)</f>
        <v>265.862</v>
      </c>
      <c r="S71" s="247">
        <f t="shared" si="50"/>
        <v>0.0007042908945666052</v>
      </c>
      <c r="T71" s="192">
        <v>359.21799999999996</v>
      </c>
      <c r="U71" s="191">
        <v>7.049000000000001</v>
      </c>
      <c r="V71" s="190">
        <v>0.145</v>
      </c>
      <c r="W71" s="191">
        <v>0.06</v>
      </c>
      <c r="X71" s="190">
        <f t="shared" si="51"/>
        <v>366.4719999999999</v>
      </c>
      <c r="Y71" s="189">
        <f t="shared" si="52"/>
        <v>-0.2745366631011371</v>
      </c>
    </row>
    <row r="72" ht="9" customHeight="1" thickTop="1">
      <c r="A72" s="79"/>
    </row>
    <row r="73" ht="14.25">
      <c r="A73" s="79" t="s">
        <v>50</v>
      </c>
    </row>
    <row r="74" ht="14.25">
      <c r="A74" s="86" t="s">
        <v>512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2:Y65536 M72:M65536 Y3 M3">
    <cfRule type="cellIs" priority="4" dxfId="99" operator="lessThan" stopIfTrue="1">
      <formula>0</formula>
    </cfRule>
  </conditionalFormatting>
  <conditionalFormatting sqref="Y9:Y71 M9:M71">
    <cfRule type="cellIs" priority="5" dxfId="99" operator="lessThan" stopIfTrue="1">
      <formula>0</formula>
    </cfRule>
    <cfRule type="cellIs" priority="6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9"/>
  <sheetViews>
    <sheetView showGridLines="0" zoomScale="75" zoomScaleNormal="75" zoomScalePageLayoutView="0" workbookViewId="0" topLeftCell="A1">
      <selection activeCell="A1" sqref="A1"/>
    </sheetView>
  </sheetViews>
  <sheetFormatPr defaultColWidth="8.00390625" defaultRowHeight="15"/>
  <cols>
    <col min="1" max="1" width="25.421875" style="86" customWidth="1"/>
    <col min="2" max="2" width="39.421875" style="86" customWidth="1"/>
    <col min="3" max="3" width="12.421875" style="86" customWidth="1"/>
    <col min="4" max="4" width="12.421875" style="86" bestFit="1" customWidth="1"/>
    <col min="5" max="5" width="9.140625" style="86" bestFit="1" customWidth="1"/>
    <col min="6" max="6" width="11.421875" style="86" bestFit="1" customWidth="1"/>
    <col min="7" max="7" width="11.7109375" style="86" customWidth="1"/>
    <col min="8" max="8" width="10.421875" style="86" customWidth="1"/>
    <col min="9" max="10" width="12.7109375" style="86" bestFit="1" customWidth="1"/>
    <col min="11" max="11" width="9.7109375" style="86" bestFit="1" customWidth="1"/>
    <col min="12" max="12" width="10.57421875" style="86" bestFit="1" customWidth="1"/>
    <col min="13" max="13" width="12.7109375" style="86" bestFit="1" customWidth="1"/>
    <col min="14" max="14" width="9.421875" style="86" customWidth="1"/>
    <col min="15" max="16" width="13.00390625" style="86" bestFit="1" customWidth="1"/>
    <col min="17" max="18" width="10.57421875" style="86" bestFit="1" customWidth="1"/>
    <col min="19" max="19" width="13.00390625" style="86" bestFit="1" customWidth="1"/>
    <col min="20" max="20" width="10.57421875" style="86" customWidth="1"/>
    <col min="21" max="22" width="13.140625" style="86" bestFit="1" customWidth="1"/>
    <col min="23" max="23" width="10.28125" style="86" customWidth="1"/>
    <col min="24" max="24" width="10.8515625" style="86" bestFit="1" customWidth="1"/>
    <col min="25" max="25" width="13.00390625" style="86" bestFit="1" customWidth="1"/>
    <col min="26" max="26" width="9.8515625" style="86" bestFit="1" customWidth="1"/>
    <col min="27" max="16384" width="8.00390625" style="86" customWidth="1"/>
  </cols>
  <sheetData>
    <row r="1" spans="1:26" ht="21" thickBot="1">
      <c r="A1" s="290" t="s">
        <v>118</v>
      </c>
      <c r="B1" s="291"/>
      <c r="C1" s="291"/>
      <c r="D1" s="291"/>
      <c r="E1" s="291"/>
      <c r="Y1" s="742" t="s">
        <v>26</v>
      </c>
      <c r="Z1" s="743"/>
    </row>
    <row r="2" ht="9.75" customHeight="1" thickBot="1"/>
    <row r="3" spans="1:26" ht="24.75" customHeight="1" thickTop="1">
      <c r="A3" s="649" t="s">
        <v>115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1"/>
    </row>
    <row r="4" spans="1:26" ht="21" customHeight="1" thickBot="1">
      <c r="A4" s="661" t="s">
        <v>42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3"/>
    </row>
    <row r="5" spans="1:26" s="105" customFormat="1" ht="19.5" customHeight="1" thickBot="1" thickTop="1">
      <c r="A5" s="733" t="s">
        <v>116</v>
      </c>
      <c r="B5" s="733" t="s">
        <v>117</v>
      </c>
      <c r="C5" s="638" t="s">
        <v>34</v>
      </c>
      <c r="D5" s="639"/>
      <c r="E5" s="639"/>
      <c r="F5" s="639"/>
      <c r="G5" s="639"/>
      <c r="H5" s="639"/>
      <c r="I5" s="639"/>
      <c r="J5" s="639"/>
      <c r="K5" s="640"/>
      <c r="L5" s="640"/>
      <c r="M5" s="640"/>
      <c r="N5" s="641"/>
      <c r="O5" s="642" t="s">
        <v>33</v>
      </c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41"/>
    </row>
    <row r="6" spans="1:26" s="104" customFormat="1" ht="26.25" customHeight="1" thickBot="1">
      <c r="A6" s="734"/>
      <c r="B6" s="734"/>
      <c r="C6" s="744" t="s">
        <v>154</v>
      </c>
      <c r="D6" s="738"/>
      <c r="E6" s="738"/>
      <c r="F6" s="738"/>
      <c r="G6" s="739"/>
      <c r="H6" s="740" t="s">
        <v>32</v>
      </c>
      <c r="I6" s="744" t="s">
        <v>155</v>
      </c>
      <c r="J6" s="738"/>
      <c r="K6" s="738"/>
      <c r="L6" s="738"/>
      <c r="M6" s="739"/>
      <c r="N6" s="740" t="s">
        <v>31</v>
      </c>
      <c r="O6" s="737" t="s">
        <v>156</v>
      </c>
      <c r="P6" s="738"/>
      <c r="Q6" s="738"/>
      <c r="R6" s="738"/>
      <c r="S6" s="739"/>
      <c r="T6" s="740" t="s">
        <v>32</v>
      </c>
      <c r="U6" s="737" t="s">
        <v>157</v>
      </c>
      <c r="V6" s="738"/>
      <c r="W6" s="738"/>
      <c r="X6" s="738"/>
      <c r="Y6" s="739"/>
      <c r="Z6" s="740" t="s">
        <v>31</v>
      </c>
    </row>
    <row r="7" spans="1:26" s="99" customFormat="1" ht="26.25" customHeight="1">
      <c r="A7" s="735"/>
      <c r="B7" s="735"/>
      <c r="C7" s="658" t="s">
        <v>20</v>
      </c>
      <c r="D7" s="659"/>
      <c r="E7" s="656" t="s">
        <v>19</v>
      </c>
      <c r="F7" s="657"/>
      <c r="G7" s="643" t="s">
        <v>15</v>
      </c>
      <c r="H7" s="636"/>
      <c r="I7" s="658" t="s">
        <v>20</v>
      </c>
      <c r="J7" s="659"/>
      <c r="K7" s="656" t="s">
        <v>19</v>
      </c>
      <c r="L7" s="657"/>
      <c r="M7" s="643" t="s">
        <v>15</v>
      </c>
      <c r="N7" s="636"/>
      <c r="O7" s="659" t="s">
        <v>20</v>
      </c>
      <c r="P7" s="659"/>
      <c r="Q7" s="664" t="s">
        <v>19</v>
      </c>
      <c r="R7" s="659"/>
      <c r="S7" s="643" t="s">
        <v>15</v>
      </c>
      <c r="T7" s="636"/>
      <c r="U7" s="665" t="s">
        <v>20</v>
      </c>
      <c r="V7" s="657"/>
      <c r="W7" s="656" t="s">
        <v>19</v>
      </c>
      <c r="X7" s="660"/>
      <c r="Y7" s="643" t="s">
        <v>15</v>
      </c>
      <c r="Z7" s="636"/>
    </row>
    <row r="8" spans="1:26" s="99" customFormat="1" ht="31.5" thickBot="1">
      <c r="A8" s="736"/>
      <c r="B8" s="736"/>
      <c r="C8" s="102" t="s">
        <v>17</v>
      </c>
      <c r="D8" s="100" t="s">
        <v>16</v>
      </c>
      <c r="E8" s="101" t="s">
        <v>17</v>
      </c>
      <c r="F8" s="100" t="s">
        <v>16</v>
      </c>
      <c r="G8" s="644"/>
      <c r="H8" s="741"/>
      <c r="I8" s="102" t="s">
        <v>17</v>
      </c>
      <c r="J8" s="100" t="s">
        <v>16</v>
      </c>
      <c r="K8" s="101" t="s">
        <v>17</v>
      </c>
      <c r="L8" s="100" t="s">
        <v>16</v>
      </c>
      <c r="M8" s="644"/>
      <c r="N8" s="741"/>
      <c r="O8" s="103" t="s">
        <v>17</v>
      </c>
      <c r="P8" s="100" t="s">
        <v>16</v>
      </c>
      <c r="Q8" s="101" t="s">
        <v>17</v>
      </c>
      <c r="R8" s="100" t="s">
        <v>16</v>
      </c>
      <c r="S8" s="644"/>
      <c r="T8" s="741"/>
      <c r="U8" s="102" t="s">
        <v>17</v>
      </c>
      <c r="V8" s="100" t="s">
        <v>16</v>
      </c>
      <c r="W8" s="101" t="s">
        <v>17</v>
      </c>
      <c r="X8" s="100" t="s">
        <v>16</v>
      </c>
      <c r="Y8" s="644"/>
      <c r="Z8" s="741"/>
    </row>
    <row r="9" spans="1:26" s="88" customFormat="1" ht="18" customHeight="1" thickBot="1" thickTop="1">
      <c r="A9" s="98" t="s">
        <v>22</v>
      </c>
      <c r="B9" s="215"/>
      <c r="C9" s="97">
        <f>SUM(C10:C67)</f>
        <v>2071612</v>
      </c>
      <c r="D9" s="91">
        <f>SUM(D10:D67)</f>
        <v>2071612</v>
      </c>
      <c r="E9" s="92">
        <f>SUM(E10:E67)</f>
        <v>77611</v>
      </c>
      <c r="F9" s="91">
        <f>SUM(F10:F67)</f>
        <v>77611</v>
      </c>
      <c r="G9" s="90">
        <f>SUM(C9:F9)</f>
        <v>4298446</v>
      </c>
      <c r="H9" s="94">
        <f aca="true" t="shared" si="0" ref="H9:H23">G9/$G$9</f>
        <v>1</v>
      </c>
      <c r="I9" s="93">
        <f>SUM(I10:I67)</f>
        <v>2040378</v>
      </c>
      <c r="J9" s="91">
        <f>SUM(J10:J67)</f>
        <v>2040378</v>
      </c>
      <c r="K9" s="92">
        <f>SUM(K10:K67)</f>
        <v>68740</v>
      </c>
      <c r="L9" s="91">
        <f>SUM(L10:L67)</f>
        <v>68740</v>
      </c>
      <c r="M9" s="90">
        <f aca="true" t="shared" si="1" ref="M9:M23">SUM(I9:L9)</f>
        <v>4218236</v>
      </c>
      <c r="N9" s="96">
        <f aca="true" t="shared" si="2" ref="N9:N23">IF(ISERROR(G9/M9-1),"         /0",(G9/M9-1))</f>
        <v>0.019015057479003117</v>
      </c>
      <c r="O9" s="95">
        <f>SUM(O10:O67)</f>
        <v>13437774</v>
      </c>
      <c r="P9" s="91">
        <f>SUM(P10:P67)</f>
        <v>13437774</v>
      </c>
      <c r="Q9" s="92">
        <f>SUM(Q10:Q67)</f>
        <v>475404</v>
      </c>
      <c r="R9" s="91">
        <f>SUM(R10:R67)</f>
        <v>475404</v>
      </c>
      <c r="S9" s="90">
        <f aca="true" t="shared" si="3" ref="S9:S23">SUM(O9:R9)</f>
        <v>27826356</v>
      </c>
      <c r="T9" s="94">
        <f aca="true" t="shared" si="4" ref="T9:T23">S9/$S$9</f>
        <v>1</v>
      </c>
      <c r="U9" s="93">
        <f>SUM(U10:U67)</f>
        <v>13180125</v>
      </c>
      <c r="V9" s="91">
        <f>SUM(V10:V67)</f>
        <v>13180125</v>
      </c>
      <c r="W9" s="92">
        <f>SUM(W10:W67)</f>
        <v>446104</v>
      </c>
      <c r="X9" s="91">
        <f>SUM(X10:X67)</f>
        <v>446104</v>
      </c>
      <c r="Y9" s="90">
        <f aca="true" t="shared" si="5" ref="Y9:Y23">SUM(U9:X9)</f>
        <v>27252458</v>
      </c>
      <c r="Z9" s="89">
        <f>IF(ISERROR(S9/Y9-1),"         /0",(S9/Y9-1))</f>
        <v>0.021058577541886336</v>
      </c>
    </row>
    <row r="10" spans="1:26" ht="21" customHeight="1" thickTop="1">
      <c r="A10" s="342" t="s">
        <v>395</v>
      </c>
      <c r="B10" s="343" t="s">
        <v>396</v>
      </c>
      <c r="C10" s="344">
        <v>736741</v>
      </c>
      <c r="D10" s="345">
        <v>757479</v>
      </c>
      <c r="E10" s="346">
        <v>12726</v>
      </c>
      <c r="F10" s="345">
        <v>12780</v>
      </c>
      <c r="G10" s="347">
        <f aca="true" t="shared" si="6" ref="G10:G67">SUM(C10:F10)</f>
        <v>1519726</v>
      </c>
      <c r="H10" s="348">
        <f t="shared" si="0"/>
        <v>0.35355242336416465</v>
      </c>
      <c r="I10" s="349">
        <v>728264</v>
      </c>
      <c r="J10" s="345">
        <v>740169</v>
      </c>
      <c r="K10" s="346">
        <v>11645</v>
      </c>
      <c r="L10" s="345">
        <v>12325</v>
      </c>
      <c r="M10" s="347">
        <f t="shared" si="1"/>
        <v>1492403</v>
      </c>
      <c r="N10" s="350">
        <f t="shared" si="2"/>
        <v>0.01830805754209819</v>
      </c>
      <c r="O10" s="344">
        <v>4746070</v>
      </c>
      <c r="P10" s="345">
        <v>4895417</v>
      </c>
      <c r="Q10" s="346">
        <v>83724</v>
      </c>
      <c r="R10" s="345">
        <v>84415</v>
      </c>
      <c r="S10" s="347">
        <f t="shared" si="3"/>
        <v>9809626</v>
      </c>
      <c r="T10" s="348">
        <f t="shared" si="4"/>
        <v>0.35253002585031257</v>
      </c>
      <c r="U10" s="349">
        <v>4720066</v>
      </c>
      <c r="V10" s="345">
        <v>4851715</v>
      </c>
      <c r="W10" s="346">
        <v>83784</v>
      </c>
      <c r="X10" s="345">
        <v>84283</v>
      </c>
      <c r="Y10" s="347">
        <f t="shared" si="5"/>
        <v>9739848</v>
      </c>
      <c r="Z10" s="351">
        <f aca="true" t="shared" si="7" ref="Z10:Z23">IF(ISERROR(S10/Y10-1),"         /0",IF(S10/Y10&gt;5,"  *  ",(S10/Y10-1)))</f>
        <v>0.007164177510778469</v>
      </c>
    </row>
    <row r="11" spans="1:26" ht="21" customHeight="1">
      <c r="A11" s="352" t="s">
        <v>397</v>
      </c>
      <c r="B11" s="353" t="s">
        <v>398</v>
      </c>
      <c r="C11" s="354">
        <v>248922</v>
      </c>
      <c r="D11" s="355">
        <v>253969</v>
      </c>
      <c r="E11" s="356">
        <v>1975</v>
      </c>
      <c r="F11" s="355">
        <v>2424</v>
      </c>
      <c r="G11" s="357">
        <f t="shared" si="6"/>
        <v>507290</v>
      </c>
      <c r="H11" s="358">
        <f t="shared" si="0"/>
        <v>0.11801706942462462</v>
      </c>
      <c r="I11" s="359">
        <v>233909</v>
      </c>
      <c r="J11" s="355">
        <v>240836</v>
      </c>
      <c r="K11" s="356">
        <v>1970</v>
      </c>
      <c r="L11" s="355">
        <v>2354</v>
      </c>
      <c r="M11" s="357">
        <f t="shared" si="1"/>
        <v>479069</v>
      </c>
      <c r="N11" s="360">
        <f t="shared" si="2"/>
        <v>0.058908006988554806</v>
      </c>
      <c r="O11" s="354">
        <v>1731746</v>
      </c>
      <c r="P11" s="355">
        <v>1718577</v>
      </c>
      <c r="Q11" s="356">
        <v>19789</v>
      </c>
      <c r="R11" s="355">
        <v>20378</v>
      </c>
      <c r="S11" s="357">
        <f t="shared" si="3"/>
        <v>3490490</v>
      </c>
      <c r="T11" s="358">
        <f t="shared" si="4"/>
        <v>0.125438271543712</v>
      </c>
      <c r="U11" s="359">
        <v>1607111</v>
      </c>
      <c r="V11" s="355">
        <v>1606334</v>
      </c>
      <c r="W11" s="356">
        <v>16863</v>
      </c>
      <c r="X11" s="355">
        <v>18004</v>
      </c>
      <c r="Y11" s="357">
        <f t="shared" si="5"/>
        <v>3248312</v>
      </c>
      <c r="Z11" s="361">
        <f t="shared" si="7"/>
        <v>0.07455503042811151</v>
      </c>
    </row>
    <row r="12" spans="1:26" ht="21" customHeight="1">
      <c r="A12" s="352" t="s">
        <v>399</v>
      </c>
      <c r="B12" s="353" t="s">
        <v>400</v>
      </c>
      <c r="C12" s="354">
        <v>186132</v>
      </c>
      <c r="D12" s="355">
        <v>179956</v>
      </c>
      <c r="E12" s="356">
        <v>5858</v>
      </c>
      <c r="F12" s="355">
        <v>5826</v>
      </c>
      <c r="G12" s="357">
        <f t="shared" si="6"/>
        <v>377772</v>
      </c>
      <c r="H12" s="358">
        <f t="shared" si="0"/>
        <v>0.08788571497699402</v>
      </c>
      <c r="I12" s="359">
        <v>203573</v>
      </c>
      <c r="J12" s="355">
        <v>197056</v>
      </c>
      <c r="K12" s="356">
        <v>5203</v>
      </c>
      <c r="L12" s="355">
        <v>5364</v>
      </c>
      <c r="M12" s="357">
        <f t="shared" si="1"/>
        <v>411196</v>
      </c>
      <c r="N12" s="360">
        <f t="shared" si="2"/>
        <v>-0.08128483740114201</v>
      </c>
      <c r="O12" s="354">
        <v>1223822</v>
      </c>
      <c r="P12" s="355">
        <v>1203308</v>
      </c>
      <c r="Q12" s="356">
        <v>27152</v>
      </c>
      <c r="R12" s="355">
        <v>25827</v>
      </c>
      <c r="S12" s="357">
        <f t="shared" si="3"/>
        <v>2480109</v>
      </c>
      <c r="T12" s="358">
        <f t="shared" si="4"/>
        <v>0.08912805543061406</v>
      </c>
      <c r="U12" s="359">
        <v>1221418</v>
      </c>
      <c r="V12" s="355">
        <v>1199401</v>
      </c>
      <c r="W12" s="356">
        <v>28080</v>
      </c>
      <c r="X12" s="355">
        <v>29674</v>
      </c>
      <c r="Y12" s="357">
        <f t="shared" si="5"/>
        <v>2478573</v>
      </c>
      <c r="Z12" s="361">
        <f t="shared" si="7"/>
        <v>0.0006197114226613731</v>
      </c>
    </row>
    <row r="13" spans="1:26" ht="21" customHeight="1">
      <c r="A13" s="352" t="s">
        <v>401</v>
      </c>
      <c r="B13" s="353" t="s">
        <v>402</v>
      </c>
      <c r="C13" s="354">
        <v>180900</v>
      </c>
      <c r="D13" s="355">
        <v>179411</v>
      </c>
      <c r="E13" s="356">
        <v>1098</v>
      </c>
      <c r="F13" s="355">
        <v>1327</v>
      </c>
      <c r="G13" s="357">
        <f t="shared" si="6"/>
        <v>362736</v>
      </c>
      <c r="H13" s="358">
        <f t="shared" si="0"/>
        <v>0.08438770662699961</v>
      </c>
      <c r="I13" s="359">
        <v>166252</v>
      </c>
      <c r="J13" s="355">
        <v>165349</v>
      </c>
      <c r="K13" s="356">
        <v>63</v>
      </c>
      <c r="L13" s="355">
        <v>80</v>
      </c>
      <c r="M13" s="357">
        <f t="shared" si="1"/>
        <v>331744</v>
      </c>
      <c r="N13" s="360">
        <f t="shared" si="2"/>
        <v>0.09342143339442455</v>
      </c>
      <c r="O13" s="354">
        <v>1137759</v>
      </c>
      <c r="P13" s="355">
        <v>1123207</v>
      </c>
      <c r="Q13" s="356">
        <v>5659</v>
      </c>
      <c r="R13" s="355">
        <v>6895</v>
      </c>
      <c r="S13" s="357">
        <f t="shared" si="3"/>
        <v>2273520</v>
      </c>
      <c r="T13" s="358">
        <f t="shared" si="4"/>
        <v>0.08170383502604509</v>
      </c>
      <c r="U13" s="359">
        <v>1032989</v>
      </c>
      <c r="V13" s="355">
        <v>1025277</v>
      </c>
      <c r="W13" s="356">
        <v>2932</v>
      </c>
      <c r="X13" s="355">
        <v>2994</v>
      </c>
      <c r="Y13" s="357">
        <f t="shared" si="5"/>
        <v>2064192</v>
      </c>
      <c r="Z13" s="361">
        <f t="shared" si="7"/>
        <v>0.10140917123988458</v>
      </c>
    </row>
    <row r="14" spans="1:26" ht="21" customHeight="1">
      <c r="A14" s="352" t="s">
        <v>403</v>
      </c>
      <c r="B14" s="353" t="s">
        <v>404</v>
      </c>
      <c r="C14" s="354">
        <v>102289</v>
      </c>
      <c r="D14" s="355">
        <v>102358</v>
      </c>
      <c r="E14" s="356">
        <v>2651</v>
      </c>
      <c r="F14" s="355">
        <v>2830</v>
      </c>
      <c r="G14" s="357">
        <f t="shared" si="6"/>
        <v>210128</v>
      </c>
      <c r="H14" s="358">
        <f t="shared" si="0"/>
        <v>0.04888464342695011</v>
      </c>
      <c r="I14" s="359">
        <v>115599</v>
      </c>
      <c r="J14" s="355">
        <v>115378</v>
      </c>
      <c r="K14" s="356">
        <v>736</v>
      </c>
      <c r="L14" s="355">
        <v>784</v>
      </c>
      <c r="M14" s="357">
        <f t="shared" si="1"/>
        <v>232497</v>
      </c>
      <c r="N14" s="360">
        <f t="shared" si="2"/>
        <v>-0.09621199413325765</v>
      </c>
      <c r="O14" s="354">
        <v>680181</v>
      </c>
      <c r="P14" s="355">
        <v>673155</v>
      </c>
      <c r="Q14" s="356">
        <v>18768</v>
      </c>
      <c r="R14" s="355">
        <v>20168</v>
      </c>
      <c r="S14" s="357">
        <f t="shared" si="3"/>
        <v>1392272</v>
      </c>
      <c r="T14" s="358">
        <f t="shared" si="4"/>
        <v>0.05003429123094666</v>
      </c>
      <c r="U14" s="359">
        <v>741336</v>
      </c>
      <c r="V14" s="355">
        <v>719718</v>
      </c>
      <c r="W14" s="356">
        <v>8884</v>
      </c>
      <c r="X14" s="355">
        <v>9942</v>
      </c>
      <c r="Y14" s="357">
        <f t="shared" si="5"/>
        <v>1479880</v>
      </c>
      <c r="Z14" s="361">
        <f t="shared" si="7"/>
        <v>-0.059199394545503714</v>
      </c>
    </row>
    <row r="15" spans="1:26" ht="21" customHeight="1">
      <c r="A15" s="352" t="s">
        <v>405</v>
      </c>
      <c r="B15" s="353" t="s">
        <v>406</v>
      </c>
      <c r="C15" s="354">
        <v>85027</v>
      </c>
      <c r="D15" s="355">
        <v>82821</v>
      </c>
      <c r="E15" s="356">
        <v>17100</v>
      </c>
      <c r="F15" s="355">
        <v>16523</v>
      </c>
      <c r="G15" s="357">
        <f t="shared" si="6"/>
        <v>201471</v>
      </c>
      <c r="H15" s="358">
        <f t="shared" si="0"/>
        <v>0.04687065976866989</v>
      </c>
      <c r="I15" s="359">
        <v>77297</v>
      </c>
      <c r="J15" s="355">
        <v>74858</v>
      </c>
      <c r="K15" s="356">
        <v>16019</v>
      </c>
      <c r="L15" s="355">
        <v>15131</v>
      </c>
      <c r="M15" s="357">
        <f t="shared" si="1"/>
        <v>183305</v>
      </c>
      <c r="N15" s="360">
        <f t="shared" si="2"/>
        <v>0.09910258858187171</v>
      </c>
      <c r="O15" s="354">
        <v>532428</v>
      </c>
      <c r="P15" s="355">
        <v>530567</v>
      </c>
      <c r="Q15" s="356">
        <v>103926</v>
      </c>
      <c r="R15" s="355">
        <v>103066</v>
      </c>
      <c r="S15" s="357">
        <f t="shared" si="3"/>
        <v>1269987</v>
      </c>
      <c r="T15" s="358">
        <f t="shared" si="4"/>
        <v>0.04563971653349077</v>
      </c>
      <c r="U15" s="359">
        <v>472703</v>
      </c>
      <c r="V15" s="355">
        <v>470721</v>
      </c>
      <c r="W15" s="356">
        <v>104625</v>
      </c>
      <c r="X15" s="355">
        <v>101353</v>
      </c>
      <c r="Y15" s="357">
        <f t="shared" si="5"/>
        <v>1149402</v>
      </c>
      <c r="Z15" s="361">
        <f t="shared" si="7"/>
        <v>0.10491107549838952</v>
      </c>
    </row>
    <row r="16" spans="1:26" ht="21" customHeight="1">
      <c r="A16" s="352" t="s">
        <v>407</v>
      </c>
      <c r="B16" s="353" t="s">
        <v>408</v>
      </c>
      <c r="C16" s="354">
        <v>77973</v>
      </c>
      <c r="D16" s="355">
        <v>74622</v>
      </c>
      <c r="E16" s="356">
        <v>34</v>
      </c>
      <c r="F16" s="355">
        <v>54</v>
      </c>
      <c r="G16" s="357">
        <f aca="true" t="shared" si="8" ref="G16:G21">SUM(C16:F16)</f>
        <v>152683</v>
      </c>
      <c r="H16" s="358">
        <f aca="true" t="shared" si="9" ref="H16:H21">G16/$G$9</f>
        <v>0.03552051136620071</v>
      </c>
      <c r="I16" s="359">
        <v>62635</v>
      </c>
      <c r="J16" s="355">
        <v>61122</v>
      </c>
      <c r="K16" s="356">
        <v>167</v>
      </c>
      <c r="L16" s="355">
        <v>90</v>
      </c>
      <c r="M16" s="357">
        <f aca="true" t="shared" si="10" ref="M16:M21">SUM(I16:L16)</f>
        <v>124014</v>
      </c>
      <c r="N16" s="360">
        <f aca="true" t="shared" si="11" ref="N16:N21">IF(ISERROR(G16/M16-1),"         /0",(G16/M16-1))</f>
        <v>0.23117551244214374</v>
      </c>
      <c r="O16" s="354">
        <v>484920</v>
      </c>
      <c r="P16" s="355">
        <v>469509</v>
      </c>
      <c r="Q16" s="356">
        <v>1763</v>
      </c>
      <c r="R16" s="355">
        <v>2170</v>
      </c>
      <c r="S16" s="357">
        <f aca="true" t="shared" si="12" ref="S16:S21">SUM(O16:R16)</f>
        <v>958362</v>
      </c>
      <c r="T16" s="358">
        <f aca="true" t="shared" si="13" ref="T16:T21">S16/$S$9</f>
        <v>0.0344408013755017</v>
      </c>
      <c r="U16" s="359">
        <v>419104</v>
      </c>
      <c r="V16" s="355">
        <v>413717</v>
      </c>
      <c r="W16" s="356">
        <v>3089</v>
      </c>
      <c r="X16" s="355">
        <v>2555</v>
      </c>
      <c r="Y16" s="357">
        <f aca="true" t="shared" si="14" ref="Y16:Y21">SUM(U16:X16)</f>
        <v>838465</v>
      </c>
      <c r="Z16" s="361">
        <f aca="true" t="shared" si="15" ref="Z16:Z21">IF(ISERROR(S16/Y16-1),"         /0",IF(S16/Y16&gt;5,"  *  ",(S16/Y16-1)))</f>
        <v>0.14299583166858487</v>
      </c>
    </row>
    <row r="17" spans="1:26" ht="21" customHeight="1">
      <c r="A17" s="352" t="s">
        <v>409</v>
      </c>
      <c r="B17" s="353" t="s">
        <v>410</v>
      </c>
      <c r="C17" s="354">
        <v>67847</v>
      </c>
      <c r="D17" s="355">
        <v>66845</v>
      </c>
      <c r="E17" s="356">
        <v>1011</v>
      </c>
      <c r="F17" s="355">
        <v>1132</v>
      </c>
      <c r="G17" s="357">
        <f t="shared" si="8"/>
        <v>136835</v>
      </c>
      <c r="H17" s="358">
        <f t="shared" si="9"/>
        <v>0.031833597537342564</v>
      </c>
      <c r="I17" s="359">
        <v>70970</v>
      </c>
      <c r="J17" s="355">
        <v>71848</v>
      </c>
      <c r="K17" s="356">
        <v>1132</v>
      </c>
      <c r="L17" s="355">
        <v>1133</v>
      </c>
      <c r="M17" s="357">
        <f t="shared" si="10"/>
        <v>145083</v>
      </c>
      <c r="N17" s="360">
        <f t="shared" si="11"/>
        <v>-0.056850216772468154</v>
      </c>
      <c r="O17" s="354">
        <v>446484</v>
      </c>
      <c r="P17" s="355">
        <v>434769</v>
      </c>
      <c r="Q17" s="356">
        <v>8756</v>
      </c>
      <c r="R17" s="355">
        <v>8432</v>
      </c>
      <c r="S17" s="357">
        <f t="shared" si="12"/>
        <v>898441</v>
      </c>
      <c r="T17" s="358">
        <f t="shared" si="13"/>
        <v>0.03228741125859239</v>
      </c>
      <c r="U17" s="359">
        <v>464314</v>
      </c>
      <c r="V17" s="355">
        <v>457679</v>
      </c>
      <c r="W17" s="356">
        <v>7766</v>
      </c>
      <c r="X17" s="355">
        <v>8464</v>
      </c>
      <c r="Y17" s="357">
        <f t="shared" si="14"/>
        <v>938223</v>
      </c>
      <c r="Z17" s="361">
        <f t="shared" si="15"/>
        <v>-0.04240143334793545</v>
      </c>
    </row>
    <row r="18" spans="1:26" ht="21" customHeight="1">
      <c r="A18" s="352" t="s">
        <v>411</v>
      </c>
      <c r="B18" s="353" t="s">
        <v>412</v>
      </c>
      <c r="C18" s="354">
        <v>57466</v>
      </c>
      <c r="D18" s="355">
        <v>56333</v>
      </c>
      <c r="E18" s="356">
        <v>2221</v>
      </c>
      <c r="F18" s="355">
        <v>2299</v>
      </c>
      <c r="G18" s="357">
        <f t="shared" si="8"/>
        <v>118319</v>
      </c>
      <c r="H18" s="358">
        <f t="shared" si="9"/>
        <v>0.02752599427793207</v>
      </c>
      <c r="I18" s="359">
        <v>53844</v>
      </c>
      <c r="J18" s="355">
        <v>54159</v>
      </c>
      <c r="K18" s="356">
        <v>2120</v>
      </c>
      <c r="L18" s="355">
        <v>2474</v>
      </c>
      <c r="M18" s="357">
        <f t="shared" si="10"/>
        <v>112597</v>
      </c>
      <c r="N18" s="360">
        <f t="shared" si="11"/>
        <v>0.05081840546373351</v>
      </c>
      <c r="O18" s="354">
        <v>379486</v>
      </c>
      <c r="P18" s="355">
        <v>364830</v>
      </c>
      <c r="Q18" s="356">
        <v>15485</v>
      </c>
      <c r="R18" s="355">
        <v>15685</v>
      </c>
      <c r="S18" s="357">
        <f t="shared" si="12"/>
        <v>775486</v>
      </c>
      <c r="T18" s="358">
        <f t="shared" si="13"/>
        <v>0.02786875866893962</v>
      </c>
      <c r="U18" s="359">
        <v>376324</v>
      </c>
      <c r="V18" s="355">
        <v>368428</v>
      </c>
      <c r="W18" s="356">
        <v>13294</v>
      </c>
      <c r="X18" s="355">
        <v>12651</v>
      </c>
      <c r="Y18" s="357">
        <f t="shared" si="14"/>
        <v>770697</v>
      </c>
      <c r="Z18" s="361">
        <f t="shared" si="15"/>
        <v>0.006213855769517718</v>
      </c>
    </row>
    <row r="19" spans="1:26" ht="21" customHeight="1">
      <c r="A19" s="352" t="s">
        <v>413</v>
      </c>
      <c r="B19" s="353" t="s">
        <v>414</v>
      </c>
      <c r="C19" s="354">
        <v>42247</v>
      </c>
      <c r="D19" s="355">
        <v>43966</v>
      </c>
      <c r="E19" s="356">
        <v>2460</v>
      </c>
      <c r="F19" s="355">
        <v>2662</v>
      </c>
      <c r="G19" s="357">
        <f t="shared" si="8"/>
        <v>91335</v>
      </c>
      <c r="H19" s="358">
        <f t="shared" si="9"/>
        <v>0.0212483767389424</v>
      </c>
      <c r="I19" s="359">
        <v>45656</v>
      </c>
      <c r="J19" s="355">
        <v>47134</v>
      </c>
      <c r="K19" s="356">
        <v>2931</v>
      </c>
      <c r="L19" s="355">
        <v>2898</v>
      </c>
      <c r="M19" s="357">
        <f t="shared" si="10"/>
        <v>98619</v>
      </c>
      <c r="N19" s="360">
        <f t="shared" si="11"/>
        <v>-0.07386000669242232</v>
      </c>
      <c r="O19" s="354">
        <v>284395</v>
      </c>
      <c r="P19" s="355">
        <v>291281</v>
      </c>
      <c r="Q19" s="356">
        <v>10546</v>
      </c>
      <c r="R19" s="355">
        <v>12032</v>
      </c>
      <c r="S19" s="357">
        <f t="shared" si="12"/>
        <v>598254</v>
      </c>
      <c r="T19" s="358">
        <f t="shared" si="13"/>
        <v>0.021499545251271852</v>
      </c>
      <c r="U19" s="359">
        <v>283718</v>
      </c>
      <c r="V19" s="355">
        <v>291244</v>
      </c>
      <c r="W19" s="356">
        <v>15095</v>
      </c>
      <c r="X19" s="355">
        <v>16441</v>
      </c>
      <c r="Y19" s="357">
        <f t="shared" si="14"/>
        <v>606498</v>
      </c>
      <c r="Z19" s="361">
        <f t="shared" si="15"/>
        <v>-0.013592790083396866</v>
      </c>
    </row>
    <row r="20" spans="1:26" ht="21" customHeight="1">
      <c r="A20" s="352" t="s">
        <v>415</v>
      </c>
      <c r="B20" s="353" t="s">
        <v>416</v>
      </c>
      <c r="C20" s="354">
        <v>45613</v>
      </c>
      <c r="D20" s="355">
        <v>44087</v>
      </c>
      <c r="E20" s="356">
        <v>18</v>
      </c>
      <c r="F20" s="355">
        <v>26</v>
      </c>
      <c r="G20" s="357">
        <f t="shared" si="8"/>
        <v>89744</v>
      </c>
      <c r="H20" s="358">
        <f t="shared" si="9"/>
        <v>0.020878242974321417</v>
      </c>
      <c r="I20" s="359">
        <v>41758</v>
      </c>
      <c r="J20" s="355">
        <v>40126</v>
      </c>
      <c r="K20" s="356">
        <v>25</v>
      </c>
      <c r="L20" s="355">
        <v>31</v>
      </c>
      <c r="M20" s="357">
        <f t="shared" si="10"/>
        <v>81940</v>
      </c>
      <c r="N20" s="360">
        <f t="shared" si="11"/>
        <v>0.09524041981938014</v>
      </c>
      <c r="O20" s="354">
        <v>285340</v>
      </c>
      <c r="P20" s="355">
        <v>273134</v>
      </c>
      <c r="Q20" s="356">
        <v>591</v>
      </c>
      <c r="R20" s="355">
        <v>324</v>
      </c>
      <c r="S20" s="357">
        <f t="shared" si="12"/>
        <v>559389</v>
      </c>
      <c r="T20" s="358">
        <f t="shared" si="13"/>
        <v>0.020102847818090158</v>
      </c>
      <c r="U20" s="359">
        <v>274456</v>
      </c>
      <c r="V20" s="355">
        <v>261058</v>
      </c>
      <c r="W20" s="356">
        <v>779</v>
      </c>
      <c r="X20" s="355">
        <v>191</v>
      </c>
      <c r="Y20" s="357">
        <f t="shared" si="14"/>
        <v>536484</v>
      </c>
      <c r="Z20" s="361">
        <f t="shared" si="15"/>
        <v>0.04269465631780256</v>
      </c>
    </row>
    <row r="21" spans="1:26" ht="21" customHeight="1">
      <c r="A21" s="352" t="s">
        <v>417</v>
      </c>
      <c r="B21" s="353" t="s">
        <v>418</v>
      </c>
      <c r="C21" s="354">
        <v>43348</v>
      </c>
      <c r="D21" s="355">
        <v>39288</v>
      </c>
      <c r="E21" s="356">
        <v>397</v>
      </c>
      <c r="F21" s="355">
        <v>245</v>
      </c>
      <c r="G21" s="357">
        <f t="shared" si="8"/>
        <v>83278</v>
      </c>
      <c r="H21" s="358">
        <f t="shared" si="9"/>
        <v>0.01937397840987185</v>
      </c>
      <c r="I21" s="359">
        <v>46503</v>
      </c>
      <c r="J21" s="355">
        <v>44612</v>
      </c>
      <c r="K21" s="356">
        <v>65</v>
      </c>
      <c r="L21" s="355">
        <v>76</v>
      </c>
      <c r="M21" s="357">
        <f t="shared" si="10"/>
        <v>91256</v>
      </c>
      <c r="N21" s="360">
        <f t="shared" si="11"/>
        <v>-0.08742438853335666</v>
      </c>
      <c r="O21" s="354">
        <v>265266</v>
      </c>
      <c r="P21" s="355">
        <v>252348</v>
      </c>
      <c r="Q21" s="356">
        <v>2319</v>
      </c>
      <c r="R21" s="355">
        <v>2336</v>
      </c>
      <c r="S21" s="357">
        <f t="shared" si="12"/>
        <v>522269</v>
      </c>
      <c r="T21" s="358">
        <f t="shared" si="13"/>
        <v>0.018768860716077952</v>
      </c>
      <c r="U21" s="359">
        <v>303699</v>
      </c>
      <c r="V21" s="355">
        <v>292462</v>
      </c>
      <c r="W21" s="356">
        <v>1195</v>
      </c>
      <c r="X21" s="355">
        <v>1235</v>
      </c>
      <c r="Y21" s="357">
        <f t="shared" si="14"/>
        <v>598591</v>
      </c>
      <c r="Z21" s="361">
        <f t="shared" si="15"/>
        <v>-0.12750275229664332</v>
      </c>
    </row>
    <row r="22" spans="1:26" ht="21" customHeight="1">
      <c r="A22" s="352" t="s">
        <v>419</v>
      </c>
      <c r="B22" s="353" t="s">
        <v>420</v>
      </c>
      <c r="C22" s="354">
        <v>18627</v>
      </c>
      <c r="D22" s="355">
        <v>17812</v>
      </c>
      <c r="E22" s="356">
        <v>25</v>
      </c>
      <c r="F22" s="355">
        <v>34</v>
      </c>
      <c r="G22" s="357">
        <f t="shared" si="6"/>
        <v>36498</v>
      </c>
      <c r="H22" s="358">
        <f>G22/$G$9</f>
        <v>0.008490975575824379</v>
      </c>
      <c r="I22" s="359">
        <v>18439</v>
      </c>
      <c r="J22" s="355">
        <v>18054</v>
      </c>
      <c r="K22" s="356">
        <v>57</v>
      </c>
      <c r="L22" s="355">
        <v>57</v>
      </c>
      <c r="M22" s="357">
        <f>SUM(I22:L22)</f>
        <v>36607</v>
      </c>
      <c r="N22" s="360">
        <f>IF(ISERROR(G22/M22-1),"         /0",(G22/M22-1))</f>
        <v>-0.002977572595405209</v>
      </c>
      <c r="O22" s="354">
        <v>113785</v>
      </c>
      <c r="P22" s="355">
        <v>112138</v>
      </c>
      <c r="Q22" s="356">
        <v>3452</v>
      </c>
      <c r="R22" s="355">
        <v>2618</v>
      </c>
      <c r="S22" s="357">
        <f>SUM(O22:R22)</f>
        <v>231993</v>
      </c>
      <c r="T22" s="358">
        <f>S22/$S$9</f>
        <v>0.008337167827508568</v>
      </c>
      <c r="U22" s="359">
        <v>114320</v>
      </c>
      <c r="V22" s="355">
        <v>109124</v>
      </c>
      <c r="W22" s="356">
        <v>1368</v>
      </c>
      <c r="X22" s="355">
        <v>1132</v>
      </c>
      <c r="Y22" s="357">
        <f>SUM(U22:X22)</f>
        <v>225944</v>
      </c>
      <c r="Z22" s="361">
        <f>IF(ISERROR(S22/Y22-1),"         /0",IF(S22/Y22&gt;5,"  *  ",(S22/Y22-1)))</f>
        <v>0.02677212052543987</v>
      </c>
    </row>
    <row r="23" spans="1:26" ht="21" customHeight="1">
      <c r="A23" s="352" t="s">
        <v>421</v>
      </c>
      <c r="B23" s="353" t="s">
        <v>422</v>
      </c>
      <c r="C23" s="354">
        <v>16035</v>
      </c>
      <c r="D23" s="355">
        <v>15626</v>
      </c>
      <c r="E23" s="356">
        <v>50</v>
      </c>
      <c r="F23" s="355">
        <v>90</v>
      </c>
      <c r="G23" s="357">
        <f t="shared" si="6"/>
        <v>31801</v>
      </c>
      <c r="H23" s="358">
        <f t="shared" si="0"/>
        <v>0.007398255090327993</v>
      </c>
      <c r="I23" s="359">
        <v>16398</v>
      </c>
      <c r="J23" s="355">
        <v>15813</v>
      </c>
      <c r="K23" s="356">
        <v>8</v>
      </c>
      <c r="L23" s="355">
        <v>10</v>
      </c>
      <c r="M23" s="357">
        <f t="shared" si="1"/>
        <v>32229</v>
      </c>
      <c r="N23" s="360">
        <f t="shared" si="2"/>
        <v>-0.013279965248689019</v>
      </c>
      <c r="O23" s="354">
        <v>108827</v>
      </c>
      <c r="P23" s="355">
        <v>106666</v>
      </c>
      <c r="Q23" s="356">
        <v>391</v>
      </c>
      <c r="R23" s="355">
        <v>408</v>
      </c>
      <c r="S23" s="357">
        <f t="shared" si="3"/>
        <v>216292</v>
      </c>
      <c r="T23" s="358">
        <f t="shared" si="4"/>
        <v>0.007772918595593329</v>
      </c>
      <c r="U23" s="359">
        <v>116755</v>
      </c>
      <c r="V23" s="355">
        <v>111685</v>
      </c>
      <c r="W23" s="356">
        <v>386</v>
      </c>
      <c r="X23" s="355">
        <v>334</v>
      </c>
      <c r="Y23" s="357">
        <f t="shared" si="5"/>
        <v>229160</v>
      </c>
      <c r="Z23" s="361">
        <f t="shared" si="7"/>
        <v>-0.056152906266364155</v>
      </c>
    </row>
    <row r="24" spans="1:26" ht="21" customHeight="1">
      <c r="A24" s="352" t="s">
        <v>423</v>
      </c>
      <c r="B24" s="353" t="s">
        <v>424</v>
      </c>
      <c r="C24" s="354">
        <v>15062</v>
      </c>
      <c r="D24" s="355">
        <v>14197</v>
      </c>
      <c r="E24" s="356">
        <v>904</v>
      </c>
      <c r="F24" s="355">
        <v>745</v>
      </c>
      <c r="G24" s="357">
        <f t="shared" si="6"/>
        <v>30908</v>
      </c>
      <c r="H24" s="358">
        <f aca="true" t="shared" si="16" ref="H24:H34">G24/$G$9</f>
        <v>0.00719050559202093</v>
      </c>
      <c r="I24" s="359">
        <v>17569</v>
      </c>
      <c r="J24" s="355">
        <v>17427</v>
      </c>
      <c r="K24" s="356">
        <v>920</v>
      </c>
      <c r="L24" s="355">
        <v>684</v>
      </c>
      <c r="M24" s="357">
        <f aca="true" t="shared" si="17" ref="M24:M34">SUM(I24:L24)</f>
        <v>36600</v>
      </c>
      <c r="N24" s="360">
        <f aca="true" t="shared" si="18" ref="N24:N34">IF(ISERROR(G24/M24-1),"         /0",(G24/M24-1))</f>
        <v>-0.15551912568306014</v>
      </c>
      <c r="O24" s="354">
        <v>102426</v>
      </c>
      <c r="P24" s="355">
        <v>96095</v>
      </c>
      <c r="Q24" s="356">
        <v>4377</v>
      </c>
      <c r="R24" s="355">
        <v>4393</v>
      </c>
      <c r="S24" s="357">
        <f aca="true" t="shared" si="19" ref="S24:S34">SUM(O24:R24)</f>
        <v>207291</v>
      </c>
      <c r="T24" s="358">
        <f aca="true" t="shared" si="20" ref="T24:T34">S24/$S$9</f>
        <v>0.007449448285646888</v>
      </c>
      <c r="U24" s="359">
        <v>111539</v>
      </c>
      <c r="V24" s="355">
        <v>104077</v>
      </c>
      <c r="W24" s="356">
        <v>5531</v>
      </c>
      <c r="X24" s="355">
        <v>6018</v>
      </c>
      <c r="Y24" s="357">
        <f aca="true" t="shared" si="21" ref="Y24:Y34">SUM(U24:X24)</f>
        <v>227165</v>
      </c>
      <c r="Z24" s="361">
        <f aca="true" t="shared" si="22" ref="Z24:Z34">IF(ISERROR(S24/Y24-1),"         /0",IF(S24/Y24&gt;5,"  *  ",(S24/Y24-1)))</f>
        <v>-0.08748706887064472</v>
      </c>
    </row>
    <row r="25" spans="1:26" ht="21" customHeight="1">
      <c r="A25" s="352" t="s">
        <v>425</v>
      </c>
      <c r="B25" s="353" t="s">
        <v>425</v>
      </c>
      <c r="C25" s="354">
        <v>14611</v>
      </c>
      <c r="D25" s="355">
        <v>14068</v>
      </c>
      <c r="E25" s="356">
        <v>263</v>
      </c>
      <c r="F25" s="355">
        <v>285</v>
      </c>
      <c r="G25" s="357">
        <f t="shared" si="6"/>
        <v>29227</v>
      </c>
      <c r="H25" s="358">
        <f t="shared" si="16"/>
        <v>0.006799434028018498</v>
      </c>
      <c r="I25" s="359">
        <v>16060</v>
      </c>
      <c r="J25" s="355">
        <v>15513</v>
      </c>
      <c r="K25" s="356">
        <v>577</v>
      </c>
      <c r="L25" s="355">
        <v>585</v>
      </c>
      <c r="M25" s="357">
        <f t="shared" si="17"/>
        <v>32735</v>
      </c>
      <c r="N25" s="360">
        <f t="shared" si="18"/>
        <v>-0.1071635863754391</v>
      </c>
      <c r="O25" s="354">
        <v>95174</v>
      </c>
      <c r="P25" s="355">
        <v>93088</v>
      </c>
      <c r="Q25" s="356">
        <v>2411</v>
      </c>
      <c r="R25" s="355">
        <v>2220</v>
      </c>
      <c r="S25" s="357">
        <f t="shared" si="19"/>
        <v>192893</v>
      </c>
      <c r="T25" s="358">
        <f t="shared" si="20"/>
        <v>0.006932025163481701</v>
      </c>
      <c r="U25" s="359">
        <v>115271</v>
      </c>
      <c r="V25" s="355">
        <v>110547</v>
      </c>
      <c r="W25" s="356">
        <v>4334</v>
      </c>
      <c r="X25" s="355">
        <v>4295</v>
      </c>
      <c r="Y25" s="357">
        <f t="shared" si="21"/>
        <v>234447</v>
      </c>
      <c r="Z25" s="361">
        <f t="shared" si="22"/>
        <v>-0.17724261773449868</v>
      </c>
    </row>
    <row r="26" spans="1:26" ht="21" customHeight="1">
      <c r="A26" s="352" t="s">
        <v>426</v>
      </c>
      <c r="B26" s="353" t="s">
        <v>427</v>
      </c>
      <c r="C26" s="354">
        <v>12009</v>
      </c>
      <c r="D26" s="355">
        <v>12134</v>
      </c>
      <c r="E26" s="356">
        <v>1864</v>
      </c>
      <c r="F26" s="355">
        <v>1736</v>
      </c>
      <c r="G26" s="357">
        <f t="shared" si="6"/>
        <v>27743</v>
      </c>
      <c r="H26" s="358">
        <f>G26/$G$9</f>
        <v>0.006454192980439908</v>
      </c>
      <c r="I26" s="359">
        <v>9258</v>
      </c>
      <c r="J26" s="355">
        <v>9215</v>
      </c>
      <c r="K26" s="356">
        <v>2675</v>
      </c>
      <c r="L26" s="355">
        <v>2490</v>
      </c>
      <c r="M26" s="357">
        <f>SUM(I26:L26)</f>
        <v>23638</v>
      </c>
      <c r="N26" s="360">
        <f>IF(ISERROR(G26/M26-1),"         /0",(G26/M26-1))</f>
        <v>0.1736610542347068</v>
      </c>
      <c r="O26" s="354">
        <v>76224</v>
      </c>
      <c r="P26" s="355">
        <v>77126</v>
      </c>
      <c r="Q26" s="356">
        <v>10853</v>
      </c>
      <c r="R26" s="355">
        <v>10241</v>
      </c>
      <c r="S26" s="357">
        <f>SUM(O26:R26)</f>
        <v>174444</v>
      </c>
      <c r="T26" s="358">
        <f>S26/$S$9</f>
        <v>0.006269020636406722</v>
      </c>
      <c r="U26" s="359">
        <v>58172</v>
      </c>
      <c r="V26" s="355">
        <v>58628</v>
      </c>
      <c r="W26" s="356">
        <v>13330</v>
      </c>
      <c r="X26" s="355">
        <v>13046</v>
      </c>
      <c r="Y26" s="357">
        <f>SUM(U26:X26)</f>
        <v>143176</v>
      </c>
      <c r="Z26" s="361">
        <f>IF(ISERROR(S26/Y26-1),"         /0",IF(S26/Y26&gt;5,"  *  ",(S26/Y26-1)))</f>
        <v>0.21838855674135327</v>
      </c>
    </row>
    <row r="27" spans="1:26" ht="21" customHeight="1">
      <c r="A27" s="352" t="s">
        <v>428</v>
      </c>
      <c r="B27" s="353" t="s">
        <v>429</v>
      </c>
      <c r="C27" s="354">
        <v>14219</v>
      </c>
      <c r="D27" s="355">
        <v>13274</v>
      </c>
      <c r="E27" s="356">
        <v>32</v>
      </c>
      <c r="F27" s="355">
        <v>37</v>
      </c>
      <c r="G27" s="357">
        <f t="shared" si="6"/>
        <v>27562</v>
      </c>
      <c r="H27" s="358">
        <f>G27/$G$9</f>
        <v>0.006412084739461657</v>
      </c>
      <c r="I27" s="359">
        <v>14283</v>
      </c>
      <c r="J27" s="355">
        <v>13217</v>
      </c>
      <c r="K27" s="356">
        <v>17</v>
      </c>
      <c r="L27" s="355">
        <v>18</v>
      </c>
      <c r="M27" s="357">
        <f>SUM(I27:L27)</f>
        <v>27535</v>
      </c>
      <c r="N27" s="360">
        <f>IF(ISERROR(G27/M27-1),"         /0",(G27/M27-1))</f>
        <v>0.000980570183402918</v>
      </c>
      <c r="O27" s="354">
        <v>84940</v>
      </c>
      <c r="P27" s="355">
        <v>82567</v>
      </c>
      <c r="Q27" s="356">
        <v>552</v>
      </c>
      <c r="R27" s="355">
        <v>360</v>
      </c>
      <c r="S27" s="357">
        <f>SUM(O27:R27)</f>
        <v>168419</v>
      </c>
      <c r="T27" s="358">
        <f>S27/$S$9</f>
        <v>0.006052499292397467</v>
      </c>
      <c r="U27" s="359">
        <v>87229</v>
      </c>
      <c r="V27" s="355">
        <v>86423</v>
      </c>
      <c r="W27" s="356">
        <v>336</v>
      </c>
      <c r="X27" s="355">
        <v>177</v>
      </c>
      <c r="Y27" s="357">
        <f>SUM(U27:X27)</f>
        <v>174165</v>
      </c>
      <c r="Z27" s="361">
        <f>IF(ISERROR(S27/Y27-1),"         /0",IF(S27/Y27&gt;5,"  *  ",(S27/Y27-1)))</f>
        <v>-0.03299170326988776</v>
      </c>
    </row>
    <row r="28" spans="1:26" ht="21" customHeight="1">
      <c r="A28" s="352" t="s">
        <v>430</v>
      </c>
      <c r="B28" s="353" t="s">
        <v>431</v>
      </c>
      <c r="C28" s="354">
        <v>13858</v>
      </c>
      <c r="D28" s="355">
        <v>12731</v>
      </c>
      <c r="E28" s="356">
        <v>489</v>
      </c>
      <c r="F28" s="355">
        <v>344</v>
      </c>
      <c r="G28" s="357">
        <f t="shared" si="6"/>
        <v>27422</v>
      </c>
      <c r="H28" s="358">
        <f>G28/$G$9</f>
        <v>0.006379514829312733</v>
      </c>
      <c r="I28" s="359">
        <v>12989</v>
      </c>
      <c r="J28" s="355">
        <v>11966</v>
      </c>
      <c r="K28" s="356">
        <v>386</v>
      </c>
      <c r="L28" s="355">
        <v>335</v>
      </c>
      <c r="M28" s="357">
        <f>SUM(I28:L28)</f>
        <v>25676</v>
      </c>
      <c r="N28" s="360">
        <f>IF(ISERROR(G28/M28-1),"         /0",(G28/M28-1))</f>
        <v>0.06800124630004678</v>
      </c>
      <c r="O28" s="354">
        <v>86866</v>
      </c>
      <c r="P28" s="355">
        <v>84049</v>
      </c>
      <c r="Q28" s="356">
        <v>2426</v>
      </c>
      <c r="R28" s="355">
        <v>2243</v>
      </c>
      <c r="S28" s="357">
        <f>SUM(O28:R28)</f>
        <v>175584</v>
      </c>
      <c r="T28" s="358">
        <f>S28/$S$9</f>
        <v>0.00630998899029395</v>
      </c>
      <c r="U28" s="359">
        <v>83800</v>
      </c>
      <c r="V28" s="355">
        <v>81855</v>
      </c>
      <c r="W28" s="356">
        <v>2413</v>
      </c>
      <c r="X28" s="355">
        <v>2297</v>
      </c>
      <c r="Y28" s="357">
        <f>SUM(U28:X28)</f>
        <v>170365</v>
      </c>
      <c r="Z28" s="361">
        <f>IF(ISERROR(S28/Y28-1),"         /0",IF(S28/Y28&gt;5,"  *  ",(S28/Y28-1)))</f>
        <v>0.030634226513661877</v>
      </c>
    </row>
    <row r="29" spans="1:26" ht="21" customHeight="1">
      <c r="A29" s="352" t="s">
        <v>432</v>
      </c>
      <c r="B29" s="353" t="s">
        <v>433</v>
      </c>
      <c r="C29" s="354">
        <v>11910</v>
      </c>
      <c r="D29" s="355">
        <v>11366</v>
      </c>
      <c r="E29" s="356">
        <v>5</v>
      </c>
      <c r="F29" s="355">
        <v>29</v>
      </c>
      <c r="G29" s="357">
        <f t="shared" si="6"/>
        <v>23310</v>
      </c>
      <c r="H29" s="358">
        <f t="shared" si="16"/>
        <v>0.0054228900397957774</v>
      </c>
      <c r="I29" s="359">
        <v>9393</v>
      </c>
      <c r="J29" s="355">
        <v>8941</v>
      </c>
      <c r="K29" s="356">
        <v>0</v>
      </c>
      <c r="L29" s="355">
        <v>5</v>
      </c>
      <c r="M29" s="357">
        <f t="shared" si="17"/>
        <v>18339</v>
      </c>
      <c r="N29" s="360">
        <f t="shared" si="18"/>
        <v>0.2710616718468837</v>
      </c>
      <c r="O29" s="354">
        <v>63140</v>
      </c>
      <c r="P29" s="355">
        <v>59106</v>
      </c>
      <c r="Q29" s="356">
        <v>240</v>
      </c>
      <c r="R29" s="355">
        <v>115</v>
      </c>
      <c r="S29" s="357">
        <f t="shared" si="19"/>
        <v>122601</v>
      </c>
      <c r="T29" s="358">
        <f t="shared" si="20"/>
        <v>0.004405930837656213</v>
      </c>
      <c r="U29" s="359">
        <v>67943</v>
      </c>
      <c r="V29" s="355">
        <v>63896</v>
      </c>
      <c r="W29" s="356">
        <v>29</v>
      </c>
      <c r="X29" s="355">
        <v>42</v>
      </c>
      <c r="Y29" s="357">
        <f t="shared" si="21"/>
        <v>131910</v>
      </c>
      <c r="Z29" s="361">
        <f t="shared" si="22"/>
        <v>-0.0705708437571071</v>
      </c>
    </row>
    <row r="30" spans="1:26" ht="21" customHeight="1">
      <c r="A30" s="352" t="s">
        <v>434</v>
      </c>
      <c r="B30" s="353" t="s">
        <v>435</v>
      </c>
      <c r="C30" s="354">
        <v>8618</v>
      </c>
      <c r="D30" s="355">
        <v>8395</v>
      </c>
      <c r="E30" s="356">
        <v>38</v>
      </c>
      <c r="F30" s="355">
        <v>30</v>
      </c>
      <c r="G30" s="357">
        <f t="shared" si="6"/>
        <v>17081</v>
      </c>
      <c r="H30" s="358">
        <f t="shared" si="16"/>
        <v>0.003973761680384027</v>
      </c>
      <c r="I30" s="359">
        <v>8814</v>
      </c>
      <c r="J30" s="355">
        <v>8648</v>
      </c>
      <c r="K30" s="356">
        <v>15</v>
      </c>
      <c r="L30" s="355">
        <v>13</v>
      </c>
      <c r="M30" s="357">
        <f t="shared" si="17"/>
        <v>17490</v>
      </c>
      <c r="N30" s="360">
        <f t="shared" si="18"/>
        <v>-0.023384791309319586</v>
      </c>
      <c r="O30" s="354">
        <v>60319</v>
      </c>
      <c r="P30" s="355">
        <v>59209</v>
      </c>
      <c r="Q30" s="356">
        <v>185</v>
      </c>
      <c r="R30" s="355">
        <v>171</v>
      </c>
      <c r="S30" s="357">
        <f t="shared" si="19"/>
        <v>119884</v>
      </c>
      <c r="T30" s="358">
        <f t="shared" si="20"/>
        <v>0.004308289594224986</v>
      </c>
      <c r="U30" s="359">
        <v>58680</v>
      </c>
      <c r="V30" s="355">
        <v>58079</v>
      </c>
      <c r="W30" s="356">
        <v>410</v>
      </c>
      <c r="X30" s="355">
        <v>404</v>
      </c>
      <c r="Y30" s="357">
        <f t="shared" si="21"/>
        <v>117573</v>
      </c>
      <c r="Z30" s="361">
        <f t="shared" si="22"/>
        <v>0.019655873372287802</v>
      </c>
    </row>
    <row r="31" spans="1:26" ht="21" customHeight="1">
      <c r="A31" s="352" t="s">
        <v>436</v>
      </c>
      <c r="B31" s="353" t="s">
        <v>437</v>
      </c>
      <c r="C31" s="354">
        <v>4480</v>
      </c>
      <c r="D31" s="355">
        <v>4096</v>
      </c>
      <c r="E31" s="356">
        <v>3573</v>
      </c>
      <c r="F31" s="355">
        <v>3520</v>
      </c>
      <c r="G31" s="357">
        <f t="shared" si="6"/>
        <v>15669</v>
      </c>
      <c r="H31" s="358">
        <f t="shared" si="16"/>
        <v>0.003645270872310598</v>
      </c>
      <c r="I31" s="359">
        <v>4325</v>
      </c>
      <c r="J31" s="355">
        <v>3726</v>
      </c>
      <c r="K31" s="356">
        <v>3365</v>
      </c>
      <c r="L31" s="355">
        <v>3550</v>
      </c>
      <c r="M31" s="357">
        <f t="shared" si="17"/>
        <v>14966</v>
      </c>
      <c r="N31" s="360">
        <f t="shared" si="18"/>
        <v>0.04697313911532808</v>
      </c>
      <c r="O31" s="354">
        <v>26495</v>
      </c>
      <c r="P31" s="355">
        <v>24701</v>
      </c>
      <c r="Q31" s="356">
        <v>23397</v>
      </c>
      <c r="R31" s="355">
        <v>23478</v>
      </c>
      <c r="S31" s="357">
        <f t="shared" si="19"/>
        <v>98071</v>
      </c>
      <c r="T31" s="358">
        <f t="shared" si="20"/>
        <v>0.003524392486030151</v>
      </c>
      <c r="U31" s="359">
        <v>29322</v>
      </c>
      <c r="V31" s="355">
        <v>26197</v>
      </c>
      <c r="W31" s="356">
        <v>21268</v>
      </c>
      <c r="X31" s="355">
        <v>21898</v>
      </c>
      <c r="Y31" s="357">
        <f t="shared" si="21"/>
        <v>98685</v>
      </c>
      <c r="Z31" s="361">
        <f t="shared" si="22"/>
        <v>-0.0062218168921315264</v>
      </c>
    </row>
    <row r="32" spans="1:26" ht="21" customHeight="1">
      <c r="A32" s="352" t="s">
        <v>438</v>
      </c>
      <c r="B32" s="353" t="s">
        <v>439</v>
      </c>
      <c r="C32" s="354">
        <v>7721</v>
      </c>
      <c r="D32" s="355">
        <v>7432</v>
      </c>
      <c r="E32" s="356">
        <v>34</v>
      </c>
      <c r="F32" s="355">
        <v>37</v>
      </c>
      <c r="G32" s="357">
        <f t="shared" si="6"/>
        <v>15224</v>
      </c>
      <c r="H32" s="358">
        <f t="shared" si="16"/>
        <v>0.0035417450864800907</v>
      </c>
      <c r="I32" s="359">
        <v>7124</v>
      </c>
      <c r="J32" s="355">
        <v>6722</v>
      </c>
      <c r="K32" s="356">
        <v>10</v>
      </c>
      <c r="L32" s="355">
        <v>11</v>
      </c>
      <c r="M32" s="357">
        <f t="shared" si="17"/>
        <v>13867</v>
      </c>
      <c r="N32" s="360">
        <f t="shared" si="18"/>
        <v>0.09785822456190951</v>
      </c>
      <c r="O32" s="354">
        <v>46056</v>
      </c>
      <c r="P32" s="355">
        <v>44314</v>
      </c>
      <c r="Q32" s="356">
        <v>308</v>
      </c>
      <c r="R32" s="355">
        <v>224</v>
      </c>
      <c r="S32" s="357">
        <f t="shared" si="19"/>
        <v>90902</v>
      </c>
      <c r="T32" s="358">
        <f t="shared" si="20"/>
        <v>0.0032667590395235365</v>
      </c>
      <c r="U32" s="359">
        <v>42410</v>
      </c>
      <c r="V32" s="355">
        <v>40702</v>
      </c>
      <c r="W32" s="356">
        <v>75</v>
      </c>
      <c r="X32" s="355">
        <v>75</v>
      </c>
      <c r="Y32" s="357">
        <f t="shared" si="21"/>
        <v>83262</v>
      </c>
      <c r="Z32" s="361">
        <f t="shared" si="22"/>
        <v>0.09175854531478955</v>
      </c>
    </row>
    <row r="33" spans="1:26" ht="21" customHeight="1">
      <c r="A33" s="352" t="s">
        <v>440</v>
      </c>
      <c r="B33" s="353" t="s">
        <v>441</v>
      </c>
      <c r="C33" s="354">
        <v>7276</v>
      </c>
      <c r="D33" s="355">
        <v>7021</v>
      </c>
      <c r="E33" s="356">
        <v>48</v>
      </c>
      <c r="F33" s="355">
        <v>50</v>
      </c>
      <c r="G33" s="357">
        <f t="shared" si="6"/>
        <v>14395</v>
      </c>
      <c r="H33" s="358">
        <f t="shared" si="16"/>
        <v>0.003348884689955393</v>
      </c>
      <c r="I33" s="359">
        <v>7011</v>
      </c>
      <c r="J33" s="355">
        <v>6600</v>
      </c>
      <c r="K33" s="356">
        <v>14</v>
      </c>
      <c r="L33" s="355">
        <v>32</v>
      </c>
      <c r="M33" s="357">
        <f t="shared" si="17"/>
        <v>13657</v>
      </c>
      <c r="N33" s="360">
        <f t="shared" si="18"/>
        <v>0.05403822215713561</v>
      </c>
      <c r="O33" s="354">
        <v>46837</v>
      </c>
      <c r="P33" s="355">
        <v>45100</v>
      </c>
      <c r="Q33" s="356">
        <v>252</v>
      </c>
      <c r="R33" s="355">
        <v>245</v>
      </c>
      <c r="S33" s="357">
        <f t="shared" si="19"/>
        <v>92434</v>
      </c>
      <c r="T33" s="358">
        <f t="shared" si="20"/>
        <v>0.003321814757203566</v>
      </c>
      <c r="U33" s="359">
        <v>45051</v>
      </c>
      <c r="V33" s="355">
        <v>42986</v>
      </c>
      <c r="W33" s="356">
        <v>133</v>
      </c>
      <c r="X33" s="355">
        <v>155</v>
      </c>
      <c r="Y33" s="357">
        <f t="shared" si="21"/>
        <v>88325</v>
      </c>
      <c r="Z33" s="361">
        <f t="shared" si="22"/>
        <v>0.04652136994056044</v>
      </c>
    </row>
    <row r="34" spans="1:26" ht="21" customHeight="1">
      <c r="A34" s="352" t="s">
        <v>442</v>
      </c>
      <c r="B34" s="353" t="s">
        <v>443</v>
      </c>
      <c r="C34" s="354">
        <v>6400</v>
      </c>
      <c r="D34" s="355">
        <v>5948</v>
      </c>
      <c r="E34" s="356">
        <v>397</v>
      </c>
      <c r="F34" s="355">
        <v>213</v>
      </c>
      <c r="G34" s="357">
        <f t="shared" si="6"/>
        <v>12958</v>
      </c>
      <c r="H34" s="358">
        <f t="shared" si="16"/>
        <v>0.0030145778264982276</v>
      </c>
      <c r="I34" s="359">
        <v>5946</v>
      </c>
      <c r="J34" s="355">
        <v>5409</v>
      </c>
      <c r="K34" s="356">
        <v>223</v>
      </c>
      <c r="L34" s="355">
        <v>220</v>
      </c>
      <c r="M34" s="357">
        <f t="shared" si="17"/>
        <v>11798</v>
      </c>
      <c r="N34" s="360">
        <f t="shared" si="18"/>
        <v>0.09832174944905914</v>
      </c>
      <c r="O34" s="354">
        <v>40452</v>
      </c>
      <c r="P34" s="355">
        <v>37741</v>
      </c>
      <c r="Q34" s="356">
        <v>1681</v>
      </c>
      <c r="R34" s="355">
        <v>1534</v>
      </c>
      <c r="S34" s="357">
        <f t="shared" si="19"/>
        <v>81408</v>
      </c>
      <c r="T34" s="358">
        <f t="shared" si="20"/>
        <v>0.002925571713378496</v>
      </c>
      <c r="U34" s="359">
        <v>39210</v>
      </c>
      <c r="V34" s="355">
        <v>37567</v>
      </c>
      <c r="W34" s="356">
        <v>1953</v>
      </c>
      <c r="X34" s="355">
        <v>1913</v>
      </c>
      <c r="Y34" s="357">
        <f t="shared" si="21"/>
        <v>80643</v>
      </c>
      <c r="Z34" s="361">
        <f t="shared" si="22"/>
        <v>0.009486254231613422</v>
      </c>
    </row>
    <row r="35" spans="1:26" ht="21" customHeight="1">
      <c r="A35" s="352" t="s">
        <v>444</v>
      </c>
      <c r="B35" s="353" t="s">
        <v>445</v>
      </c>
      <c r="C35" s="354">
        <v>6089</v>
      </c>
      <c r="D35" s="355">
        <v>6003</v>
      </c>
      <c r="E35" s="356">
        <v>31</v>
      </c>
      <c r="F35" s="355">
        <v>35</v>
      </c>
      <c r="G35" s="357">
        <f t="shared" si="6"/>
        <v>12158</v>
      </c>
      <c r="H35" s="358">
        <f>G35/$G$9</f>
        <v>0.002828464054218664</v>
      </c>
      <c r="I35" s="359">
        <v>6323</v>
      </c>
      <c r="J35" s="355">
        <v>6241</v>
      </c>
      <c r="K35" s="356">
        <v>102</v>
      </c>
      <c r="L35" s="355">
        <v>95</v>
      </c>
      <c r="M35" s="357">
        <f>SUM(I35:L35)</f>
        <v>12761</v>
      </c>
      <c r="N35" s="360">
        <f>IF(ISERROR(G35/M35-1),"         /0",(G35/M35-1))</f>
        <v>-0.04725335005093645</v>
      </c>
      <c r="O35" s="354">
        <v>39582</v>
      </c>
      <c r="P35" s="355">
        <v>38540</v>
      </c>
      <c r="Q35" s="356">
        <v>289</v>
      </c>
      <c r="R35" s="355">
        <v>238</v>
      </c>
      <c r="S35" s="357">
        <f>SUM(O35:R35)</f>
        <v>78649</v>
      </c>
      <c r="T35" s="358">
        <f>S35/$S$9</f>
        <v>0.002826421109540897</v>
      </c>
      <c r="U35" s="359">
        <v>46666</v>
      </c>
      <c r="V35" s="355">
        <v>44881</v>
      </c>
      <c r="W35" s="356">
        <v>769</v>
      </c>
      <c r="X35" s="355">
        <v>773</v>
      </c>
      <c r="Y35" s="357">
        <f>SUM(U35:X35)</f>
        <v>93089</v>
      </c>
      <c r="Z35" s="361">
        <f>IF(ISERROR(S35/Y35-1),"         /0",IF(S35/Y35&gt;5,"  *  ",(S35/Y35-1)))</f>
        <v>-0.1551203686794358</v>
      </c>
    </row>
    <row r="36" spans="1:26" ht="21" customHeight="1">
      <c r="A36" s="352" t="s">
        <v>446</v>
      </c>
      <c r="B36" s="353" t="s">
        <v>447</v>
      </c>
      <c r="C36" s="354">
        <v>5649</v>
      </c>
      <c r="D36" s="355">
        <v>5533</v>
      </c>
      <c r="E36" s="356">
        <v>101</v>
      </c>
      <c r="F36" s="355">
        <v>89</v>
      </c>
      <c r="G36" s="357">
        <f t="shared" si="6"/>
        <v>11372</v>
      </c>
      <c r="H36" s="358">
        <f>G36/$G$9</f>
        <v>0.002645607272953993</v>
      </c>
      <c r="I36" s="359">
        <v>5456</v>
      </c>
      <c r="J36" s="355">
        <v>5330</v>
      </c>
      <c r="K36" s="356">
        <v>253</v>
      </c>
      <c r="L36" s="355">
        <v>184</v>
      </c>
      <c r="M36" s="357">
        <f>SUM(I36:L36)</f>
        <v>11223</v>
      </c>
      <c r="N36" s="360">
        <f>IF(ISERROR(G36/M36-1),"         /0",(G36/M36-1))</f>
        <v>0.013276307582642755</v>
      </c>
      <c r="O36" s="354">
        <v>34911</v>
      </c>
      <c r="P36" s="355">
        <v>33495</v>
      </c>
      <c r="Q36" s="356">
        <v>354</v>
      </c>
      <c r="R36" s="355">
        <v>370</v>
      </c>
      <c r="S36" s="357">
        <f>SUM(O36:R36)</f>
        <v>69130</v>
      </c>
      <c r="T36" s="358">
        <f>S36/$S$9</f>
        <v>0.0024843353545825403</v>
      </c>
      <c r="U36" s="359">
        <v>35047</v>
      </c>
      <c r="V36" s="355">
        <v>33358</v>
      </c>
      <c r="W36" s="356">
        <v>822</v>
      </c>
      <c r="X36" s="355">
        <v>663</v>
      </c>
      <c r="Y36" s="357">
        <f>SUM(U36:X36)</f>
        <v>69890</v>
      </c>
      <c r="Z36" s="361">
        <f>IF(ISERROR(S36/Y36-1),"         /0",IF(S36/Y36&gt;5,"  *  ",(S36/Y36-1)))</f>
        <v>-0.01087423093432538</v>
      </c>
    </row>
    <row r="37" spans="1:26" ht="21" customHeight="1">
      <c r="A37" s="352" t="s">
        <v>448</v>
      </c>
      <c r="B37" s="353" t="s">
        <v>449</v>
      </c>
      <c r="C37" s="354">
        <v>4695</v>
      </c>
      <c r="D37" s="355">
        <v>4750</v>
      </c>
      <c r="E37" s="356">
        <v>161</v>
      </c>
      <c r="F37" s="355">
        <v>155</v>
      </c>
      <c r="G37" s="357">
        <f t="shared" si="6"/>
        <v>9761</v>
      </c>
      <c r="H37" s="358">
        <f>G37/$G$9</f>
        <v>0.0022708206640260223</v>
      </c>
      <c r="I37" s="359">
        <v>4677</v>
      </c>
      <c r="J37" s="355">
        <v>4894</v>
      </c>
      <c r="K37" s="356">
        <v>169</v>
      </c>
      <c r="L37" s="355">
        <v>141</v>
      </c>
      <c r="M37" s="357">
        <f>SUM(I37:L37)</f>
        <v>9881</v>
      </c>
      <c r="N37" s="360">
        <f>IF(ISERROR(G37/M37-1),"         /0",(G37/M37-1))</f>
        <v>-0.012144519785446839</v>
      </c>
      <c r="O37" s="354">
        <v>30288</v>
      </c>
      <c r="P37" s="355">
        <v>30620</v>
      </c>
      <c r="Q37" s="356">
        <v>1301</v>
      </c>
      <c r="R37" s="355">
        <v>1322</v>
      </c>
      <c r="S37" s="357">
        <f>SUM(O37:R37)</f>
        <v>63531</v>
      </c>
      <c r="T37" s="358">
        <f>S37/$S$9</f>
        <v>0.002283123237552197</v>
      </c>
      <c r="U37" s="359">
        <v>32523</v>
      </c>
      <c r="V37" s="355">
        <v>32585</v>
      </c>
      <c r="W37" s="356">
        <v>1305</v>
      </c>
      <c r="X37" s="355">
        <v>1322</v>
      </c>
      <c r="Y37" s="357">
        <f>SUM(U37:X37)</f>
        <v>67735</v>
      </c>
      <c r="Z37" s="361">
        <f>IF(ISERROR(S37/Y37-1),"         /0",IF(S37/Y37&gt;5,"  *  ",(S37/Y37-1)))</f>
        <v>-0.06206540193400756</v>
      </c>
    </row>
    <row r="38" spans="1:26" ht="21" customHeight="1">
      <c r="A38" s="352" t="s">
        <v>450</v>
      </c>
      <c r="B38" s="353" t="s">
        <v>451</v>
      </c>
      <c r="C38" s="354">
        <v>1789</v>
      </c>
      <c r="D38" s="355">
        <v>1750</v>
      </c>
      <c r="E38" s="356">
        <v>2431</v>
      </c>
      <c r="F38" s="355">
        <v>2140</v>
      </c>
      <c r="G38" s="357">
        <f t="shared" si="6"/>
        <v>8110</v>
      </c>
      <c r="H38" s="358">
        <f>G38/$G$9</f>
        <v>0.0018867283664840736</v>
      </c>
      <c r="I38" s="359">
        <v>1981</v>
      </c>
      <c r="J38" s="355">
        <v>1976</v>
      </c>
      <c r="K38" s="356">
        <v>1555</v>
      </c>
      <c r="L38" s="355">
        <v>1496</v>
      </c>
      <c r="M38" s="357">
        <f>SUM(I38:L38)</f>
        <v>7008</v>
      </c>
      <c r="N38" s="360">
        <f>IF(ISERROR(G38/M38-1),"         /0",(G38/M38-1))</f>
        <v>0.15724885844748848</v>
      </c>
      <c r="O38" s="354">
        <v>9222</v>
      </c>
      <c r="P38" s="355">
        <v>9623</v>
      </c>
      <c r="Q38" s="356">
        <v>10520</v>
      </c>
      <c r="R38" s="355">
        <v>10876</v>
      </c>
      <c r="S38" s="357">
        <f>SUM(O38:R38)</f>
        <v>40241</v>
      </c>
      <c r="T38" s="358">
        <f>S38/$S$9</f>
        <v>0.0014461469550666281</v>
      </c>
      <c r="U38" s="359">
        <v>8603</v>
      </c>
      <c r="V38" s="355">
        <v>8667</v>
      </c>
      <c r="W38" s="356">
        <v>9577</v>
      </c>
      <c r="X38" s="355">
        <v>9857</v>
      </c>
      <c r="Y38" s="357">
        <f>SUM(U38:X38)</f>
        <v>36704</v>
      </c>
      <c r="Z38" s="361">
        <f>IF(ISERROR(S38/Y38-1),"         /0",IF(S38/Y38&gt;5,"  *  ",(S38/Y38-1)))</f>
        <v>0.0963655187445509</v>
      </c>
    </row>
    <row r="39" spans="1:26" ht="21" customHeight="1">
      <c r="A39" s="352" t="s">
        <v>452</v>
      </c>
      <c r="B39" s="353" t="s">
        <v>453</v>
      </c>
      <c r="C39" s="354">
        <v>3936</v>
      </c>
      <c r="D39" s="355">
        <v>4005</v>
      </c>
      <c r="E39" s="356">
        <v>70</v>
      </c>
      <c r="F39" s="355">
        <v>11</v>
      </c>
      <c r="G39" s="357">
        <f t="shared" si="6"/>
        <v>8022</v>
      </c>
      <c r="H39" s="358">
        <f>G39/$G$9</f>
        <v>0.0018662558515333215</v>
      </c>
      <c r="I39" s="359">
        <v>3745</v>
      </c>
      <c r="J39" s="355">
        <v>3764</v>
      </c>
      <c r="K39" s="356">
        <v>51</v>
      </c>
      <c r="L39" s="355">
        <v>34</v>
      </c>
      <c r="M39" s="357">
        <f>SUM(I39:L39)</f>
        <v>7594</v>
      </c>
      <c r="N39" s="360">
        <f>IF(ISERROR(G39/M39-1),"         /0",(G39/M39-1))</f>
        <v>0.05636028443508034</v>
      </c>
      <c r="O39" s="354">
        <v>25996</v>
      </c>
      <c r="P39" s="355">
        <v>25703</v>
      </c>
      <c r="Q39" s="356">
        <v>363</v>
      </c>
      <c r="R39" s="355">
        <v>371</v>
      </c>
      <c r="S39" s="357">
        <f>SUM(O39:R39)</f>
        <v>52433</v>
      </c>
      <c r="T39" s="358">
        <f>S39/$S$9</f>
        <v>0.0018842927187447756</v>
      </c>
      <c r="U39" s="359">
        <v>23677</v>
      </c>
      <c r="V39" s="355">
        <v>23831</v>
      </c>
      <c r="W39" s="356">
        <v>193</v>
      </c>
      <c r="X39" s="355">
        <v>237</v>
      </c>
      <c r="Y39" s="357">
        <f>SUM(U39:X39)</f>
        <v>47938</v>
      </c>
      <c r="Z39" s="361">
        <f>IF(ISERROR(S39/Y39-1),"         /0",IF(S39/Y39&gt;5,"  *  ",(S39/Y39-1)))</f>
        <v>0.09376694897576043</v>
      </c>
    </row>
    <row r="40" spans="1:26" ht="21" customHeight="1">
      <c r="A40" s="352" t="s">
        <v>454</v>
      </c>
      <c r="B40" s="353" t="s">
        <v>455</v>
      </c>
      <c r="C40" s="354">
        <v>3662</v>
      </c>
      <c r="D40" s="355">
        <v>3390</v>
      </c>
      <c r="E40" s="356">
        <v>26</v>
      </c>
      <c r="F40" s="355">
        <v>7</v>
      </c>
      <c r="G40" s="357">
        <f t="shared" si="6"/>
        <v>7085</v>
      </c>
      <c r="H40" s="358">
        <f aca="true" t="shared" si="23" ref="H40:H52">G40/$G$9</f>
        <v>0.001648270095750883</v>
      </c>
      <c r="I40" s="359">
        <v>3461</v>
      </c>
      <c r="J40" s="355">
        <v>3260</v>
      </c>
      <c r="K40" s="356">
        <v>16</v>
      </c>
      <c r="L40" s="355">
        <v>13</v>
      </c>
      <c r="M40" s="357">
        <f aca="true" t="shared" si="24" ref="M40:M52">SUM(I40:L40)</f>
        <v>6750</v>
      </c>
      <c r="N40" s="360">
        <f aca="true" t="shared" si="25" ref="N40:N52">IF(ISERROR(G40/M40-1),"         /0",(G40/M40-1))</f>
        <v>0.04962962962962969</v>
      </c>
      <c r="O40" s="354">
        <v>23297</v>
      </c>
      <c r="P40" s="355">
        <v>22058</v>
      </c>
      <c r="Q40" s="356">
        <v>193</v>
      </c>
      <c r="R40" s="355">
        <v>193</v>
      </c>
      <c r="S40" s="357">
        <f aca="true" t="shared" si="26" ref="S40:S52">SUM(O40:R40)</f>
        <v>45741</v>
      </c>
      <c r="T40" s="358">
        <f aca="true" t="shared" si="27" ref="T40:T52">S40/$S$9</f>
        <v>0.0016438012939962387</v>
      </c>
      <c r="U40" s="359">
        <v>18608</v>
      </c>
      <c r="V40" s="355">
        <v>17660</v>
      </c>
      <c r="W40" s="356">
        <v>168</v>
      </c>
      <c r="X40" s="355">
        <v>198</v>
      </c>
      <c r="Y40" s="357">
        <f aca="true" t="shared" si="28" ref="Y40:Y52">SUM(U40:X40)</f>
        <v>36634</v>
      </c>
      <c r="Z40" s="361">
        <f aca="true" t="shared" si="29" ref="Z40:Z52">IF(ISERROR(S40/Y40-1),"         /0",IF(S40/Y40&gt;5,"  *  ",(S40/Y40-1)))</f>
        <v>0.24859420210733196</v>
      </c>
    </row>
    <row r="41" spans="1:26" ht="21" customHeight="1">
      <c r="A41" s="352" t="s">
        <v>456</v>
      </c>
      <c r="B41" s="353" t="s">
        <v>457</v>
      </c>
      <c r="C41" s="354">
        <v>510</v>
      </c>
      <c r="D41" s="355">
        <v>476</v>
      </c>
      <c r="E41" s="356">
        <v>2596</v>
      </c>
      <c r="F41" s="355">
        <v>2525</v>
      </c>
      <c r="G41" s="357">
        <f t="shared" si="6"/>
        <v>6107</v>
      </c>
      <c r="H41" s="358">
        <f t="shared" si="23"/>
        <v>0.0014207460091391168</v>
      </c>
      <c r="I41" s="359">
        <v>646</v>
      </c>
      <c r="J41" s="355">
        <v>645</v>
      </c>
      <c r="K41" s="356">
        <v>2737</v>
      </c>
      <c r="L41" s="355">
        <v>2446</v>
      </c>
      <c r="M41" s="357">
        <f t="shared" si="24"/>
        <v>6474</v>
      </c>
      <c r="N41" s="360">
        <f t="shared" si="25"/>
        <v>-0.05668829162805067</v>
      </c>
      <c r="O41" s="354">
        <v>698</v>
      </c>
      <c r="P41" s="355">
        <v>725</v>
      </c>
      <c r="Q41" s="356">
        <v>7597</v>
      </c>
      <c r="R41" s="355">
        <v>7423</v>
      </c>
      <c r="S41" s="357">
        <f t="shared" si="26"/>
        <v>16443</v>
      </c>
      <c r="T41" s="358">
        <f t="shared" si="27"/>
        <v>0.00059091459909447</v>
      </c>
      <c r="U41" s="359">
        <v>646</v>
      </c>
      <c r="V41" s="355">
        <v>645</v>
      </c>
      <c r="W41" s="356">
        <v>7150</v>
      </c>
      <c r="X41" s="355">
        <v>6769</v>
      </c>
      <c r="Y41" s="357">
        <f t="shared" si="28"/>
        <v>15210</v>
      </c>
      <c r="Z41" s="361">
        <f t="shared" si="29"/>
        <v>0.08106508875739649</v>
      </c>
    </row>
    <row r="42" spans="1:26" ht="21" customHeight="1">
      <c r="A42" s="352" t="s">
        <v>458</v>
      </c>
      <c r="B42" s="353" t="s">
        <v>459</v>
      </c>
      <c r="C42" s="354">
        <v>2795</v>
      </c>
      <c r="D42" s="355">
        <v>2659</v>
      </c>
      <c r="E42" s="356">
        <v>292</v>
      </c>
      <c r="F42" s="355">
        <v>296</v>
      </c>
      <c r="G42" s="357">
        <f t="shared" si="6"/>
        <v>6042</v>
      </c>
      <c r="H42" s="358">
        <f t="shared" si="23"/>
        <v>0.0014056242651414022</v>
      </c>
      <c r="I42" s="359">
        <v>2152</v>
      </c>
      <c r="J42" s="355">
        <v>2021</v>
      </c>
      <c r="K42" s="356">
        <v>227</v>
      </c>
      <c r="L42" s="355">
        <v>215</v>
      </c>
      <c r="M42" s="357">
        <f t="shared" si="24"/>
        <v>4615</v>
      </c>
      <c r="N42" s="360">
        <f t="shared" si="25"/>
        <v>0.3092091007583966</v>
      </c>
      <c r="O42" s="354">
        <v>15980</v>
      </c>
      <c r="P42" s="355">
        <v>15422</v>
      </c>
      <c r="Q42" s="356">
        <v>1859</v>
      </c>
      <c r="R42" s="355">
        <v>1890</v>
      </c>
      <c r="S42" s="357">
        <f t="shared" si="26"/>
        <v>35151</v>
      </c>
      <c r="T42" s="358">
        <f t="shared" si="27"/>
        <v>0.001263226848675407</v>
      </c>
      <c r="U42" s="359">
        <v>14025</v>
      </c>
      <c r="V42" s="355">
        <v>13679</v>
      </c>
      <c r="W42" s="356">
        <v>1685</v>
      </c>
      <c r="X42" s="355">
        <v>1569</v>
      </c>
      <c r="Y42" s="357">
        <f t="shared" si="28"/>
        <v>30958</v>
      </c>
      <c r="Z42" s="361">
        <f t="shared" si="29"/>
        <v>0.13544156599263513</v>
      </c>
    </row>
    <row r="43" spans="1:26" ht="21" customHeight="1">
      <c r="A43" s="352" t="s">
        <v>460</v>
      </c>
      <c r="B43" s="353" t="s">
        <v>461</v>
      </c>
      <c r="C43" s="354">
        <v>1639</v>
      </c>
      <c r="D43" s="355">
        <v>1898</v>
      </c>
      <c r="E43" s="356">
        <v>977</v>
      </c>
      <c r="F43" s="355">
        <v>958</v>
      </c>
      <c r="G43" s="357">
        <f t="shared" si="6"/>
        <v>5472</v>
      </c>
      <c r="H43" s="358">
        <f t="shared" si="23"/>
        <v>0.0012730182023922133</v>
      </c>
      <c r="I43" s="359">
        <v>1421</v>
      </c>
      <c r="J43" s="355">
        <v>1561</v>
      </c>
      <c r="K43" s="356">
        <v>1040</v>
      </c>
      <c r="L43" s="355">
        <v>1262</v>
      </c>
      <c r="M43" s="357">
        <f t="shared" si="24"/>
        <v>5284</v>
      </c>
      <c r="N43" s="360">
        <f t="shared" si="25"/>
        <v>0.03557910673732012</v>
      </c>
      <c r="O43" s="354">
        <v>10413</v>
      </c>
      <c r="P43" s="355">
        <v>10558</v>
      </c>
      <c r="Q43" s="356">
        <v>4662</v>
      </c>
      <c r="R43" s="355">
        <v>4112</v>
      </c>
      <c r="S43" s="357">
        <f t="shared" si="26"/>
        <v>29745</v>
      </c>
      <c r="T43" s="358">
        <f t="shared" si="27"/>
        <v>0.0010689506020838662</v>
      </c>
      <c r="U43" s="359">
        <v>6610</v>
      </c>
      <c r="V43" s="355">
        <v>6559</v>
      </c>
      <c r="W43" s="356">
        <v>7767</v>
      </c>
      <c r="X43" s="355">
        <v>7183</v>
      </c>
      <c r="Y43" s="357">
        <f t="shared" si="28"/>
        <v>28119</v>
      </c>
      <c r="Z43" s="361">
        <f t="shared" si="29"/>
        <v>0.05782566947615497</v>
      </c>
    </row>
    <row r="44" spans="1:26" ht="21" customHeight="1">
      <c r="A44" s="352" t="s">
        <v>462</v>
      </c>
      <c r="B44" s="353" t="s">
        <v>463</v>
      </c>
      <c r="C44" s="354">
        <v>0</v>
      </c>
      <c r="D44" s="355">
        <v>0</v>
      </c>
      <c r="E44" s="356">
        <v>2280</v>
      </c>
      <c r="F44" s="355">
        <v>2392</v>
      </c>
      <c r="G44" s="357">
        <f t="shared" si="6"/>
        <v>4672</v>
      </c>
      <c r="H44" s="358">
        <f t="shared" si="23"/>
        <v>0.00108690443011265</v>
      </c>
      <c r="I44" s="359"/>
      <c r="J44" s="355"/>
      <c r="K44" s="356">
        <v>1947</v>
      </c>
      <c r="L44" s="355">
        <v>1708</v>
      </c>
      <c r="M44" s="357">
        <f t="shared" si="24"/>
        <v>3655</v>
      </c>
      <c r="N44" s="360">
        <f t="shared" si="25"/>
        <v>0.2782489740082079</v>
      </c>
      <c r="O44" s="354"/>
      <c r="P44" s="355"/>
      <c r="Q44" s="356">
        <v>16895</v>
      </c>
      <c r="R44" s="355">
        <v>17205</v>
      </c>
      <c r="S44" s="357">
        <f t="shared" si="26"/>
        <v>34100</v>
      </c>
      <c r="T44" s="358">
        <f t="shared" si="27"/>
        <v>0.0012254569013635849</v>
      </c>
      <c r="U44" s="359"/>
      <c r="V44" s="355"/>
      <c r="W44" s="356">
        <v>12252</v>
      </c>
      <c r="X44" s="355">
        <v>12483</v>
      </c>
      <c r="Y44" s="357">
        <f t="shared" si="28"/>
        <v>24735</v>
      </c>
      <c r="Z44" s="361">
        <f t="shared" si="29"/>
        <v>0.3786133009904993</v>
      </c>
    </row>
    <row r="45" spans="1:26" ht="21" customHeight="1">
      <c r="A45" s="352" t="s">
        <v>464</v>
      </c>
      <c r="B45" s="353" t="s">
        <v>465</v>
      </c>
      <c r="C45" s="354">
        <v>1707</v>
      </c>
      <c r="D45" s="355">
        <v>1948</v>
      </c>
      <c r="E45" s="356">
        <v>365</v>
      </c>
      <c r="F45" s="355">
        <v>320</v>
      </c>
      <c r="G45" s="357">
        <f t="shared" si="6"/>
        <v>4340</v>
      </c>
      <c r="H45" s="358">
        <f t="shared" si="23"/>
        <v>0.0010096672146166312</v>
      </c>
      <c r="I45" s="359">
        <v>1269</v>
      </c>
      <c r="J45" s="355">
        <v>1500</v>
      </c>
      <c r="K45" s="356">
        <v>252</v>
      </c>
      <c r="L45" s="355">
        <v>297</v>
      </c>
      <c r="M45" s="357">
        <f t="shared" si="24"/>
        <v>3318</v>
      </c>
      <c r="N45" s="360">
        <f t="shared" si="25"/>
        <v>0.3080168776371308</v>
      </c>
      <c r="O45" s="354">
        <v>10473</v>
      </c>
      <c r="P45" s="355">
        <v>11249</v>
      </c>
      <c r="Q45" s="356">
        <v>2743</v>
      </c>
      <c r="R45" s="355">
        <v>2506</v>
      </c>
      <c r="S45" s="357">
        <f t="shared" si="26"/>
        <v>26971</v>
      </c>
      <c r="T45" s="358">
        <f t="shared" si="27"/>
        <v>0.0009692609409582771</v>
      </c>
      <c r="U45" s="359">
        <v>8731</v>
      </c>
      <c r="V45" s="355">
        <v>9870</v>
      </c>
      <c r="W45" s="356">
        <v>1484</v>
      </c>
      <c r="X45" s="355">
        <v>1440</v>
      </c>
      <c r="Y45" s="357">
        <f t="shared" si="28"/>
        <v>21525</v>
      </c>
      <c r="Z45" s="361">
        <f t="shared" si="29"/>
        <v>0.25300813008130074</v>
      </c>
    </row>
    <row r="46" spans="1:26" ht="21" customHeight="1">
      <c r="A46" s="352" t="s">
        <v>466</v>
      </c>
      <c r="B46" s="353" t="s">
        <v>466</v>
      </c>
      <c r="C46" s="354">
        <v>1041</v>
      </c>
      <c r="D46" s="355">
        <v>1166</v>
      </c>
      <c r="E46" s="356">
        <v>1131</v>
      </c>
      <c r="F46" s="355">
        <v>901</v>
      </c>
      <c r="G46" s="357">
        <f t="shared" si="6"/>
        <v>4239</v>
      </c>
      <c r="H46" s="358">
        <f t="shared" si="23"/>
        <v>0.0009861703508663364</v>
      </c>
      <c r="I46" s="359">
        <v>831</v>
      </c>
      <c r="J46" s="355">
        <v>1035</v>
      </c>
      <c r="K46" s="356">
        <v>512</v>
      </c>
      <c r="L46" s="355">
        <v>464</v>
      </c>
      <c r="M46" s="357">
        <f t="shared" si="24"/>
        <v>2842</v>
      </c>
      <c r="N46" s="360">
        <f t="shared" si="25"/>
        <v>0.49155524278677</v>
      </c>
      <c r="O46" s="354">
        <v>6123</v>
      </c>
      <c r="P46" s="355">
        <v>6880</v>
      </c>
      <c r="Q46" s="356">
        <v>5789</v>
      </c>
      <c r="R46" s="355">
        <v>5020</v>
      </c>
      <c r="S46" s="357">
        <f t="shared" si="26"/>
        <v>23812</v>
      </c>
      <c r="T46" s="358">
        <f t="shared" si="27"/>
        <v>0.0008557354761076154</v>
      </c>
      <c r="U46" s="359">
        <v>5423</v>
      </c>
      <c r="V46" s="355">
        <v>6370</v>
      </c>
      <c r="W46" s="356">
        <v>4301</v>
      </c>
      <c r="X46" s="355">
        <v>4279</v>
      </c>
      <c r="Y46" s="357">
        <f t="shared" si="28"/>
        <v>20373</v>
      </c>
      <c r="Z46" s="361">
        <f t="shared" si="29"/>
        <v>0.16880184557993427</v>
      </c>
    </row>
    <row r="47" spans="1:26" ht="21" customHeight="1">
      <c r="A47" s="352" t="s">
        <v>467</v>
      </c>
      <c r="B47" s="353" t="s">
        <v>468</v>
      </c>
      <c r="C47" s="354">
        <v>1646</v>
      </c>
      <c r="D47" s="355">
        <v>1654</v>
      </c>
      <c r="E47" s="356">
        <v>134</v>
      </c>
      <c r="F47" s="355">
        <v>127</v>
      </c>
      <c r="G47" s="357">
        <f t="shared" si="6"/>
        <v>3561</v>
      </c>
      <c r="H47" s="358">
        <f t="shared" si="23"/>
        <v>0.0008284389288594064</v>
      </c>
      <c r="I47" s="359">
        <v>1669</v>
      </c>
      <c r="J47" s="355">
        <v>1504</v>
      </c>
      <c r="K47" s="356">
        <v>135</v>
      </c>
      <c r="L47" s="355">
        <v>144</v>
      </c>
      <c r="M47" s="357">
        <f t="shared" si="24"/>
        <v>3452</v>
      </c>
      <c r="N47" s="360">
        <f t="shared" si="25"/>
        <v>0.0315758980301275</v>
      </c>
      <c r="O47" s="354">
        <v>11027</v>
      </c>
      <c r="P47" s="355">
        <v>11051</v>
      </c>
      <c r="Q47" s="356">
        <v>1125</v>
      </c>
      <c r="R47" s="355">
        <v>1400</v>
      </c>
      <c r="S47" s="357">
        <f t="shared" si="26"/>
        <v>24603</v>
      </c>
      <c r="T47" s="358">
        <f t="shared" si="27"/>
        <v>0.0008841617637609466</v>
      </c>
      <c r="U47" s="359">
        <v>10825</v>
      </c>
      <c r="V47" s="355">
        <v>10521</v>
      </c>
      <c r="W47" s="356">
        <v>1289</v>
      </c>
      <c r="X47" s="355">
        <v>1634</v>
      </c>
      <c r="Y47" s="357">
        <f t="shared" si="28"/>
        <v>24269</v>
      </c>
      <c r="Z47" s="361">
        <f t="shared" si="29"/>
        <v>0.013762412954798409</v>
      </c>
    </row>
    <row r="48" spans="1:26" ht="21" customHeight="1">
      <c r="A48" s="352" t="s">
        <v>469</v>
      </c>
      <c r="B48" s="353" t="s">
        <v>470</v>
      </c>
      <c r="C48" s="354">
        <v>1152</v>
      </c>
      <c r="D48" s="355">
        <v>1387</v>
      </c>
      <c r="E48" s="356">
        <v>439</v>
      </c>
      <c r="F48" s="355">
        <v>523</v>
      </c>
      <c r="G48" s="357">
        <f t="shared" si="6"/>
        <v>3501</v>
      </c>
      <c r="H48" s="358">
        <f t="shared" si="23"/>
        <v>0.0008144803959384392</v>
      </c>
      <c r="I48" s="359">
        <v>1185</v>
      </c>
      <c r="J48" s="355">
        <v>1400</v>
      </c>
      <c r="K48" s="356">
        <v>532</v>
      </c>
      <c r="L48" s="355">
        <v>537</v>
      </c>
      <c r="M48" s="357">
        <f t="shared" si="24"/>
        <v>3654</v>
      </c>
      <c r="N48" s="360">
        <f t="shared" si="25"/>
        <v>-0.041871921182266014</v>
      </c>
      <c r="O48" s="354">
        <v>8369</v>
      </c>
      <c r="P48" s="355">
        <v>8242</v>
      </c>
      <c r="Q48" s="356">
        <v>2914</v>
      </c>
      <c r="R48" s="355">
        <v>2495</v>
      </c>
      <c r="S48" s="357">
        <f t="shared" si="26"/>
        <v>22020</v>
      </c>
      <c r="T48" s="358">
        <f t="shared" si="27"/>
        <v>0.000791336098769095</v>
      </c>
      <c r="U48" s="359">
        <v>7518</v>
      </c>
      <c r="V48" s="355">
        <v>7605</v>
      </c>
      <c r="W48" s="356">
        <v>3816</v>
      </c>
      <c r="X48" s="355">
        <v>3483</v>
      </c>
      <c r="Y48" s="357">
        <f t="shared" si="28"/>
        <v>22422</v>
      </c>
      <c r="Z48" s="361">
        <f t="shared" si="29"/>
        <v>-0.017928819909017957</v>
      </c>
    </row>
    <row r="49" spans="1:26" ht="21" customHeight="1">
      <c r="A49" s="352" t="s">
        <v>471</v>
      </c>
      <c r="B49" s="353" t="s">
        <v>472</v>
      </c>
      <c r="C49" s="354">
        <v>0</v>
      </c>
      <c r="D49" s="355">
        <v>0</v>
      </c>
      <c r="E49" s="356">
        <v>1713</v>
      </c>
      <c r="F49" s="355">
        <v>1684</v>
      </c>
      <c r="G49" s="357">
        <f t="shared" si="6"/>
        <v>3397</v>
      </c>
      <c r="H49" s="358">
        <f t="shared" si="23"/>
        <v>0.0007902856055420959</v>
      </c>
      <c r="I49" s="359">
        <v>2362</v>
      </c>
      <c r="J49" s="355">
        <v>2013</v>
      </c>
      <c r="K49" s="356"/>
      <c r="L49" s="355"/>
      <c r="M49" s="357">
        <f t="shared" si="24"/>
        <v>4375</v>
      </c>
      <c r="N49" s="360">
        <f t="shared" si="25"/>
        <v>-0.22354285714285715</v>
      </c>
      <c r="O49" s="354">
        <v>2210</v>
      </c>
      <c r="P49" s="355">
        <v>2071</v>
      </c>
      <c r="Q49" s="356">
        <v>10504</v>
      </c>
      <c r="R49" s="355">
        <v>10131</v>
      </c>
      <c r="S49" s="357">
        <f t="shared" si="26"/>
        <v>24916</v>
      </c>
      <c r="T49" s="358">
        <f t="shared" si="27"/>
        <v>0.0008954100925036682</v>
      </c>
      <c r="U49" s="359">
        <v>17245</v>
      </c>
      <c r="V49" s="355">
        <v>15821</v>
      </c>
      <c r="W49" s="356">
        <v>9</v>
      </c>
      <c r="X49" s="355">
        <v>9</v>
      </c>
      <c r="Y49" s="357">
        <f t="shared" si="28"/>
        <v>33084</v>
      </c>
      <c r="Z49" s="361">
        <f t="shared" si="29"/>
        <v>-0.24688671261032524</v>
      </c>
    </row>
    <row r="50" spans="1:26" ht="21" customHeight="1">
      <c r="A50" s="352" t="s">
        <v>473</v>
      </c>
      <c r="B50" s="353" t="s">
        <v>474</v>
      </c>
      <c r="C50" s="354">
        <v>572</v>
      </c>
      <c r="D50" s="355">
        <v>543</v>
      </c>
      <c r="E50" s="356">
        <v>1027</v>
      </c>
      <c r="F50" s="355">
        <v>1146</v>
      </c>
      <c r="G50" s="357">
        <f t="shared" si="6"/>
        <v>3288</v>
      </c>
      <c r="H50" s="358">
        <f t="shared" si="23"/>
        <v>0.0007649276040690054</v>
      </c>
      <c r="I50" s="359">
        <v>505</v>
      </c>
      <c r="J50" s="355">
        <v>498</v>
      </c>
      <c r="K50" s="356">
        <v>1017</v>
      </c>
      <c r="L50" s="355">
        <v>1142</v>
      </c>
      <c r="M50" s="357">
        <f t="shared" si="24"/>
        <v>3162</v>
      </c>
      <c r="N50" s="360">
        <f t="shared" si="25"/>
        <v>0.03984819734345346</v>
      </c>
      <c r="O50" s="354">
        <v>3364</v>
      </c>
      <c r="P50" s="355">
        <v>2923</v>
      </c>
      <c r="Q50" s="356">
        <v>4705</v>
      </c>
      <c r="R50" s="355">
        <v>4295</v>
      </c>
      <c r="S50" s="357">
        <f t="shared" si="26"/>
        <v>15287</v>
      </c>
      <c r="T50" s="358">
        <f t="shared" si="27"/>
        <v>0.0005493712507667191</v>
      </c>
      <c r="U50" s="359">
        <v>2262</v>
      </c>
      <c r="V50" s="355">
        <v>2102</v>
      </c>
      <c r="W50" s="356">
        <v>5215</v>
      </c>
      <c r="X50" s="355">
        <v>4625</v>
      </c>
      <c r="Y50" s="357">
        <f t="shared" si="28"/>
        <v>14204</v>
      </c>
      <c r="Z50" s="361">
        <f t="shared" si="29"/>
        <v>0.07624612785130958</v>
      </c>
    </row>
    <row r="51" spans="1:26" ht="21" customHeight="1">
      <c r="A51" s="352" t="s">
        <v>475</v>
      </c>
      <c r="B51" s="353" t="s">
        <v>475</v>
      </c>
      <c r="C51" s="354">
        <v>1471</v>
      </c>
      <c r="D51" s="355">
        <v>1438</v>
      </c>
      <c r="E51" s="356">
        <v>62</v>
      </c>
      <c r="F51" s="355">
        <v>94</v>
      </c>
      <c r="G51" s="357">
        <f t="shared" si="6"/>
        <v>3065</v>
      </c>
      <c r="H51" s="358">
        <f t="shared" si="23"/>
        <v>0.0007130483900460771</v>
      </c>
      <c r="I51" s="359">
        <v>888</v>
      </c>
      <c r="J51" s="355">
        <v>907</v>
      </c>
      <c r="K51" s="356">
        <v>69</v>
      </c>
      <c r="L51" s="355">
        <v>88</v>
      </c>
      <c r="M51" s="357">
        <f t="shared" si="24"/>
        <v>1952</v>
      </c>
      <c r="N51" s="360">
        <f t="shared" si="25"/>
        <v>0.5701844262295082</v>
      </c>
      <c r="O51" s="354">
        <v>8309</v>
      </c>
      <c r="P51" s="355">
        <v>8232</v>
      </c>
      <c r="Q51" s="356">
        <v>649</v>
      </c>
      <c r="R51" s="355">
        <v>722</v>
      </c>
      <c r="S51" s="357">
        <f t="shared" si="26"/>
        <v>17912</v>
      </c>
      <c r="T51" s="358">
        <f t="shared" si="27"/>
        <v>0.0006437062761649423</v>
      </c>
      <c r="U51" s="359">
        <v>5547</v>
      </c>
      <c r="V51" s="355">
        <v>5905</v>
      </c>
      <c r="W51" s="356">
        <v>411</v>
      </c>
      <c r="X51" s="355">
        <v>454</v>
      </c>
      <c r="Y51" s="357">
        <f t="shared" si="28"/>
        <v>12317</v>
      </c>
      <c r="Z51" s="361">
        <f t="shared" si="29"/>
        <v>0.45425022326865316</v>
      </c>
    </row>
    <row r="52" spans="1:26" ht="21" customHeight="1">
      <c r="A52" s="352" t="s">
        <v>476</v>
      </c>
      <c r="B52" s="353" t="s">
        <v>477</v>
      </c>
      <c r="C52" s="354">
        <v>1289</v>
      </c>
      <c r="D52" s="355">
        <v>1217</v>
      </c>
      <c r="E52" s="356">
        <v>46</v>
      </c>
      <c r="F52" s="355">
        <v>61</v>
      </c>
      <c r="G52" s="357">
        <f t="shared" si="6"/>
        <v>2613</v>
      </c>
      <c r="H52" s="358">
        <f t="shared" si="23"/>
        <v>0.0006078941087081239</v>
      </c>
      <c r="I52" s="359">
        <v>1726</v>
      </c>
      <c r="J52" s="355">
        <v>1658</v>
      </c>
      <c r="K52" s="356">
        <v>10</v>
      </c>
      <c r="L52" s="355">
        <v>10</v>
      </c>
      <c r="M52" s="357">
        <f t="shared" si="24"/>
        <v>3404</v>
      </c>
      <c r="N52" s="360">
        <f t="shared" si="25"/>
        <v>-0.23237367802585196</v>
      </c>
      <c r="O52" s="354">
        <v>9053</v>
      </c>
      <c r="P52" s="355">
        <v>8901</v>
      </c>
      <c r="Q52" s="356">
        <v>507</v>
      </c>
      <c r="R52" s="355">
        <v>593</v>
      </c>
      <c r="S52" s="357">
        <f t="shared" si="26"/>
        <v>19054</v>
      </c>
      <c r="T52" s="358">
        <f t="shared" si="27"/>
        <v>0.000684746504357236</v>
      </c>
      <c r="U52" s="359">
        <v>10758</v>
      </c>
      <c r="V52" s="355">
        <v>10532</v>
      </c>
      <c r="W52" s="356">
        <v>393</v>
      </c>
      <c r="X52" s="355">
        <v>508</v>
      </c>
      <c r="Y52" s="357">
        <f t="shared" si="28"/>
        <v>22191</v>
      </c>
      <c r="Z52" s="361">
        <f t="shared" si="29"/>
        <v>-0.14136361588031188</v>
      </c>
    </row>
    <row r="53" spans="1:26" ht="21" customHeight="1">
      <c r="A53" s="352" t="s">
        <v>478</v>
      </c>
      <c r="B53" s="353" t="s">
        <v>478</v>
      </c>
      <c r="C53" s="354">
        <v>551</v>
      </c>
      <c r="D53" s="355">
        <v>545</v>
      </c>
      <c r="E53" s="356">
        <v>773</v>
      </c>
      <c r="F53" s="355">
        <v>604</v>
      </c>
      <c r="G53" s="357">
        <f t="shared" si="6"/>
        <v>2473</v>
      </c>
      <c r="H53" s="358">
        <f aca="true" t="shared" si="30" ref="H53:H67">G53/$G$9</f>
        <v>0.0005753241985592002</v>
      </c>
      <c r="I53" s="359">
        <v>503</v>
      </c>
      <c r="J53" s="355">
        <v>443</v>
      </c>
      <c r="K53" s="356">
        <v>715</v>
      </c>
      <c r="L53" s="355">
        <v>613</v>
      </c>
      <c r="M53" s="357">
        <f aca="true" t="shared" si="31" ref="M53:M67">SUM(I53:L53)</f>
        <v>2274</v>
      </c>
      <c r="N53" s="360">
        <f aca="true" t="shared" si="32" ref="N53:N67">IF(ISERROR(G53/M53-1),"         /0",(G53/M53-1))</f>
        <v>0.08751099384344774</v>
      </c>
      <c r="O53" s="354">
        <v>3227</v>
      </c>
      <c r="P53" s="355">
        <v>3251</v>
      </c>
      <c r="Q53" s="356">
        <v>3473</v>
      </c>
      <c r="R53" s="355">
        <v>3352</v>
      </c>
      <c r="S53" s="357">
        <f aca="true" t="shared" si="33" ref="S53:S67">SUM(O53:R53)</f>
        <v>13303</v>
      </c>
      <c r="T53" s="358">
        <f aca="true" t="shared" si="34" ref="T53:T67">S53/$S$9</f>
        <v>0.00047807194014192877</v>
      </c>
      <c r="U53" s="359">
        <v>2971</v>
      </c>
      <c r="V53" s="355">
        <v>2951</v>
      </c>
      <c r="W53" s="356">
        <v>3574</v>
      </c>
      <c r="X53" s="355">
        <v>3561</v>
      </c>
      <c r="Y53" s="357">
        <f aca="true" t="shared" si="35" ref="Y53:Y67">SUM(U53:X53)</f>
        <v>13057</v>
      </c>
      <c r="Z53" s="361">
        <f aca="true" t="shared" si="36" ref="Z53:Z67">IF(ISERROR(S53/Y53-1),"         /0",IF(S53/Y53&gt;5,"  *  ",(S53/Y53-1)))</f>
        <v>0.018840468714099723</v>
      </c>
    </row>
    <row r="54" spans="1:26" ht="21" customHeight="1">
      <c r="A54" s="352" t="s">
        <v>448</v>
      </c>
      <c r="B54" s="353" t="s">
        <v>479</v>
      </c>
      <c r="C54" s="354">
        <v>1011</v>
      </c>
      <c r="D54" s="355">
        <v>1020</v>
      </c>
      <c r="E54" s="356">
        <v>20</v>
      </c>
      <c r="F54" s="355">
        <v>11</v>
      </c>
      <c r="G54" s="357">
        <f t="shared" si="6"/>
        <v>2062</v>
      </c>
      <c r="H54" s="358">
        <f t="shared" si="30"/>
        <v>0.00047970824805057457</v>
      </c>
      <c r="I54" s="359">
        <v>919</v>
      </c>
      <c r="J54" s="355">
        <v>949</v>
      </c>
      <c r="K54" s="356">
        <v>2</v>
      </c>
      <c r="L54" s="355">
        <v>20</v>
      </c>
      <c r="M54" s="357">
        <f t="shared" si="31"/>
        <v>1890</v>
      </c>
      <c r="N54" s="360">
        <f t="shared" si="32"/>
        <v>0.09100529100529098</v>
      </c>
      <c r="O54" s="354">
        <v>6336</v>
      </c>
      <c r="P54" s="355">
        <v>6617</v>
      </c>
      <c r="Q54" s="356">
        <v>486</v>
      </c>
      <c r="R54" s="355">
        <v>1284</v>
      </c>
      <c r="S54" s="357">
        <f t="shared" si="33"/>
        <v>14723</v>
      </c>
      <c r="T54" s="358">
        <f t="shared" si="34"/>
        <v>0.0005291026967383009</v>
      </c>
      <c r="U54" s="359">
        <v>5401</v>
      </c>
      <c r="V54" s="355">
        <v>5893</v>
      </c>
      <c r="W54" s="356">
        <v>669</v>
      </c>
      <c r="X54" s="355">
        <v>1699</v>
      </c>
      <c r="Y54" s="357">
        <f t="shared" si="35"/>
        <v>13662</v>
      </c>
      <c r="Z54" s="361">
        <f t="shared" si="36"/>
        <v>0.07766066461718646</v>
      </c>
    </row>
    <row r="55" spans="1:26" ht="21" customHeight="1">
      <c r="A55" s="352" t="s">
        <v>480</v>
      </c>
      <c r="B55" s="353" t="s">
        <v>481</v>
      </c>
      <c r="C55" s="354">
        <v>882</v>
      </c>
      <c r="D55" s="355">
        <v>1003</v>
      </c>
      <c r="E55" s="356">
        <v>6</v>
      </c>
      <c r="F55" s="355">
        <v>6</v>
      </c>
      <c r="G55" s="357">
        <f t="shared" si="6"/>
        <v>1897</v>
      </c>
      <c r="H55" s="358">
        <f t="shared" si="30"/>
        <v>0.0004413222825179146</v>
      </c>
      <c r="I55" s="359">
        <v>289</v>
      </c>
      <c r="J55" s="355">
        <v>488</v>
      </c>
      <c r="K55" s="356">
        <v>226</v>
      </c>
      <c r="L55" s="355">
        <v>125</v>
      </c>
      <c r="M55" s="357">
        <f t="shared" si="31"/>
        <v>1128</v>
      </c>
      <c r="N55" s="360">
        <f t="shared" si="32"/>
        <v>0.6817375886524824</v>
      </c>
      <c r="O55" s="354">
        <v>3891</v>
      </c>
      <c r="P55" s="355">
        <v>4351</v>
      </c>
      <c r="Q55" s="356">
        <v>313</v>
      </c>
      <c r="R55" s="355">
        <v>264</v>
      </c>
      <c r="S55" s="357">
        <f t="shared" si="33"/>
        <v>8819</v>
      </c>
      <c r="T55" s="358">
        <f t="shared" si="34"/>
        <v>0.00031692974818549725</v>
      </c>
      <c r="U55" s="359">
        <v>531</v>
      </c>
      <c r="V55" s="355">
        <v>1007</v>
      </c>
      <c r="W55" s="356">
        <v>940</v>
      </c>
      <c r="X55" s="355">
        <v>828</v>
      </c>
      <c r="Y55" s="357">
        <f t="shared" si="35"/>
        <v>3306</v>
      </c>
      <c r="Z55" s="361">
        <f t="shared" si="36"/>
        <v>1.6675741076830004</v>
      </c>
    </row>
    <row r="56" spans="1:26" ht="21" customHeight="1">
      <c r="A56" s="352" t="s">
        <v>482</v>
      </c>
      <c r="B56" s="353" t="s">
        <v>482</v>
      </c>
      <c r="C56" s="354">
        <v>806</v>
      </c>
      <c r="D56" s="355">
        <v>625</v>
      </c>
      <c r="E56" s="356">
        <v>72</v>
      </c>
      <c r="F56" s="355">
        <v>38</v>
      </c>
      <c r="G56" s="357">
        <f t="shared" si="6"/>
        <v>1541</v>
      </c>
      <c r="H56" s="358">
        <f t="shared" si="30"/>
        <v>0.00035850165385350894</v>
      </c>
      <c r="I56" s="359">
        <v>799</v>
      </c>
      <c r="J56" s="355">
        <v>653</v>
      </c>
      <c r="K56" s="356"/>
      <c r="L56" s="355"/>
      <c r="M56" s="357">
        <f t="shared" si="31"/>
        <v>1452</v>
      </c>
      <c r="N56" s="360">
        <f t="shared" si="32"/>
        <v>0.06129476584022031</v>
      </c>
      <c r="O56" s="354">
        <v>5578</v>
      </c>
      <c r="P56" s="355">
        <v>4927</v>
      </c>
      <c r="Q56" s="356">
        <v>185</v>
      </c>
      <c r="R56" s="355">
        <v>128</v>
      </c>
      <c r="S56" s="357">
        <f t="shared" si="33"/>
        <v>10818</v>
      </c>
      <c r="T56" s="358">
        <f t="shared" si="34"/>
        <v>0.0003887681160982775</v>
      </c>
      <c r="U56" s="359">
        <v>5272</v>
      </c>
      <c r="V56" s="355">
        <v>4550</v>
      </c>
      <c r="W56" s="356">
        <v>54</v>
      </c>
      <c r="X56" s="355">
        <v>57</v>
      </c>
      <c r="Y56" s="357">
        <f t="shared" si="35"/>
        <v>9933</v>
      </c>
      <c r="Z56" s="361">
        <f t="shared" si="36"/>
        <v>0.08909694956206593</v>
      </c>
    </row>
    <row r="57" spans="1:26" ht="21" customHeight="1">
      <c r="A57" s="352" t="s">
        <v>483</v>
      </c>
      <c r="B57" s="353" t="s">
        <v>483</v>
      </c>
      <c r="C57" s="354">
        <v>643</v>
      </c>
      <c r="D57" s="355">
        <v>718</v>
      </c>
      <c r="E57" s="356">
        <v>122</v>
      </c>
      <c r="F57" s="355">
        <v>21</v>
      </c>
      <c r="G57" s="357">
        <f t="shared" si="6"/>
        <v>1504</v>
      </c>
      <c r="H57" s="358">
        <f t="shared" si="30"/>
        <v>0.0003498938918855791</v>
      </c>
      <c r="I57" s="359">
        <v>380</v>
      </c>
      <c r="J57" s="355">
        <v>553</v>
      </c>
      <c r="K57" s="356">
        <v>118</v>
      </c>
      <c r="L57" s="355">
        <v>45</v>
      </c>
      <c r="M57" s="357">
        <f t="shared" si="31"/>
        <v>1096</v>
      </c>
      <c r="N57" s="360">
        <f t="shared" si="32"/>
        <v>0.37226277372262784</v>
      </c>
      <c r="O57" s="354">
        <v>3181</v>
      </c>
      <c r="P57" s="355">
        <v>3541</v>
      </c>
      <c r="Q57" s="356">
        <v>538</v>
      </c>
      <c r="R57" s="355">
        <v>126</v>
      </c>
      <c r="S57" s="357">
        <f t="shared" si="33"/>
        <v>7386</v>
      </c>
      <c r="T57" s="358">
        <f t="shared" si="34"/>
        <v>0.00026543180860620055</v>
      </c>
      <c r="U57" s="359">
        <v>2746</v>
      </c>
      <c r="V57" s="355">
        <v>3351</v>
      </c>
      <c r="W57" s="356">
        <v>688</v>
      </c>
      <c r="X57" s="355">
        <v>210</v>
      </c>
      <c r="Y57" s="357">
        <f t="shared" si="35"/>
        <v>6995</v>
      </c>
      <c r="Z57" s="361">
        <f t="shared" si="36"/>
        <v>0.05589706933523941</v>
      </c>
    </row>
    <row r="58" spans="1:26" ht="21" customHeight="1">
      <c r="A58" s="352" t="s">
        <v>484</v>
      </c>
      <c r="B58" s="353" t="s">
        <v>485</v>
      </c>
      <c r="C58" s="354">
        <v>0</v>
      </c>
      <c r="D58" s="355">
        <v>0</v>
      </c>
      <c r="E58" s="356">
        <v>715</v>
      </c>
      <c r="F58" s="355">
        <v>780</v>
      </c>
      <c r="G58" s="357">
        <f t="shared" si="6"/>
        <v>1495</v>
      </c>
      <c r="H58" s="358">
        <f t="shared" si="30"/>
        <v>0.000347800111947434</v>
      </c>
      <c r="I58" s="359">
        <v>808</v>
      </c>
      <c r="J58" s="355">
        <v>808</v>
      </c>
      <c r="K58" s="356"/>
      <c r="L58" s="355"/>
      <c r="M58" s="357">
        <f t="shared" si="31"/>
        <v>1616</v>
      </c>
      <c r="N58" s="360">
        <f t="shared" si="32"/>
        <v>-0.07487623762376239</v>
      </c>
      <c r="O58" s="354">
        <v>885</v>
      </c>
      <c r="P58" s="355">
        <v>1048</v>
      </c>
      <c r="Q58" s="356">
        <v>4681</v>
      </c>
      <c r="R58" s="355">
        <v>4881</v>
      </c>
      <c r="S58" s="357">
        <f t="shared" si="33"/>
        <v>11495</v>
      </c>
      <c r="T58" s="358">
        <f t="shared" si="34"/>
        <v>0.0004130975683628859</v>
      </c>
      <c r="U58" s="359">
        <v>6245</v>
      </c>
      <c r="V58" s="355">
        <v>6815</v>
      </c>
      <c r="W58" s="356">
        <v>2</v>
      </c>
      <c r="X58" s="355">
        <v>2</v>
      </c>
      <c r="Y58" s="357">
        <f t="shared" si="35"/>
        <v>13064</v>
      </c>
      <c r="Z58" s="361">
        <f t="shared" si="36"/>
        <v>-0.12010104102878139</v>
      </c>
    </row>
    <row r="59" spans="1:26" ht="21" customHeight="1">
      <c r="A59" s="352" t="s">
        <v>486</v>
      </c>
      <c r="B59" s="353" t="s">
        <v>487</v>
      </c>
      <c r="C59" s="354">
        <v>744</v>
      </c>
      <c r="D59" s="355">
        <v>614</v>
      </c>
      <c r="E59" s="356">
        <v>0</v>
      </c>
      <c r="F59" s="355">
        <v>0</v>
      </c>
      <c r="G59" s="357">
        <f t="shared" si="6"/>
        <v>1358</v>
      </c>
      <c r="H59" s="358">
        <f t="shared" si="30"/>
        <v>0.0003159281284445588</v>
      </c>
      <c r="I59" s="359">
        <v>586</v>
      </c>
      <c r="J59" s="355">
        <v>511</v>
      </c>
      <c r="K59" s="356">
        <v>4</v>
      </c>
      <c r="L59" s="355">
        <v>4</v>
      </c>
      <c r="M59" s="357">
        <f t="shared" si="31"/>
        <v>1105</v>
      </c>
      <c r="N59" s="360">
        <f t="shared" si="32"/>
        <v>0.22895927601809962</v>
      </c>
      <c r="O59" s="354">
        <v>3899</v>
      </c>
      <c r="P59" s="355">
        <v>3491</v>
      </c>
      <c r="Q59" s="356">
        <v>62</v>
      </c>
      <c r="R59" s="355">
        <v>57</v>
      </c>
      <c r="S59" s="357">
        <f t="shared" si="33"/>
        <v>7509</v>
      </c>
      <c r="T59" s="358">
        <f t="shared" si="34"/>
        <v>0.00026985207836771727</v>
      </c>
      <c r="U59" s="359">
        <v>3261</v>
      </c>
      <c r="V59" s="355">
        <v>2918</v>
      </c>
      <c r="W59" s="356">
        <v>53</v>
      </c>
      <c r="X59" s="355">
        <v>53</v>
      </c>
      <c r="Y59" s="357">
        <f t="shared" si="35"/>
        <v>6285</v>
      </c>
      <c r="Z59" s="361">
        <f t="shared" si="36"/>
        <v>0.19474940334128887</v>
      </c>
    </row>
    <row r="60" spans="1:26" ht="21" customHeight="1">
      <c r="A60" s="352" t="s">
        <v>488</v>
      </c>
      <c r="B60" s="353" t="s">
        <v>488</v>
      </c>
      <c r="C60" s="354">
        <v>644</v>
      </c>
      <c r="D60" s="355">
        <v>573</v>
      </c>
      <c r="E60" s="356">
        <v>21</v>
      </c>
      <c r="F60" s="355">
        <v>18</v>
      </c>
      <c r="G60" s="357">
        <f t="shared" si="6"/>
        <v>1256</v>
      </c>
      <c r="H60" s="358">
        <f t="shared" si="30"/>
        <v>0.00029219862247891447</v>
      </c>
      <c r="I60" s="359">
        <v>726</v>
      </c>
      <c r="J60" s="355">
        <v>636</v>
      </c>
      <c r="K60" s="356">
        <v>3</v>
      </c>
      <c r="L60" s="355">
        <v>3</v>
      </c>
      <c r="M60" s="357">
        <f t="shared" si="31"/>
        <v>1368</v>
      </c>
      <c r="N60" s="360">
        <f t="shared" si="32"/>
        <v>-0.08187134502923976</v>
      </c>
      <c r="O60" s="354">
        <v>3188</v>
      </c>
      <c r="P60" s="355">
        <v>3037</v>
      </c>
      <c r="Q60" s="356">
        <v>35</v>
      </c>
      <c r="R60" s="355">
        <v>29</v>
      </c>
      <c r="S60" s="357">
        <f t="shared" si="33"/>
        <v>6289</v>
      </c>
      <c r="T60" s="358">
        <f t="shared" si="34"/>
        <v>0.00022600875227787642</v>
      </c>
      <c r="U60" s="359">
        <v>3993</v>
      </c>
      <c r="V60" s="355">
        <v>3673</v>
      </c>
      <c r="W60" s="356">
        <v>512</v>
      </c>
      <c r="X60" s="355">
        <v>398</v>
      </c>
      <c r="Y60" s="357">
        <f t="shared" si="35"/>
        <v>8576</v>
      </c>
      <c r="Z60" s="361">
        <f t="shared" si="36"/>
        <v>-0.2666744402985075</v>
      </c>
    </row>
    <row r="61" spans="1:26" ht="21" customHeight="1">
      <c r="A61" s="352" t="s">
        <v>489</v>
      </c>
      <c r="B61" s="353" t="s">
        <v>490</v>
      </c>
      <c r="C61" s="354">
        <v>462</v>
      </c>
      <c r="D61" s="355">
        <v>651</v>
      </c>
      <c r="E61" s="356">
        <v>52</v>
      </c>
      <c r="F61" s="355">
        <v>51</v>
      </c>
      <c r="G61" s="357">
        <f t="shared" si="6"/>
        <v>1216</v>
      </c>
      <c r="H61" s="358">
        <f t="shared" si="30"/>
        <v>0.0002828929338649363</v>
      </c>
      <c r="I61" s="359">
        <v>376</v>
      </c>
      <c r="J61" s="355">
        <v>548</v>
      </c>
      <c r="K61" s="356">
        <v>32</v>
      </c>
      <c r="L61" s="355">
        <v>55</v>
      </c>
      <c r="M61" s="357">
        <f t="shared" si="31"/>
        <v>1011</v>
      </c>
      <c r="N61" s="360">
        <f t="shared" si="32"/>
        <v>0.20276953511374884</v>
      </c>
      <c r="O61" s="354">
        <v>2716</v>
      </c>
      <c r="P61" s="355">
        <v>3776</v>
      </c>
      <c r="Q61" s="356">
        <v>337</v>
      </c>
      <c r="R61" s="355">
        <v>370</v>
      </c>
      <c r="S61" s="357">
        <f t="shared" si="33"/>
        <v>7199</v>
      </c>
      <c r="T61" s="358">
        <f t="shared" si="34"/>
        <v>0.0002587115610825938</v>
      </c>
      <c r="U61" s="359">
        <v>2687</v>
      </c>
      <c r="V61" s="355">
        <v>4054</v>
      </c>
      <c r="W61" s="356">
        <v>245</v>
      </c>
      <c r="X61" s="355">
        <v>248</v>
      </c>
      <c r="Y61" s="357">
        <f t="shared" si="35"/>
        <v>7234</v>
      </c>
      <c r="Z61" s="361">
        <f t="shared" si="36"/>
        <v>-0.0048382637544927</v>
      </c>
    </row>
    <row r="62" spans="1:26" ht="21" customHeight="1">
      <c r="A62" s="352" t="s">
        <v>467</v>
      </c>
      <c r="B62" s="353" t="s">
        <v>491</v>
      </c>
      <c r="C62" s="354">
        <v>0</v>
      </c>
      <c r="D62" s="355">
        <v>0</v>
      </c>
      <c r="E62" s="356">
        <v>580</v>
      </c>
      <c r="F62" s="355">
        <v>560</v>
      </c>
      <c r="G62" s="357">
        <f t="shared" si="6"/>
        <v>1140</v>
      </c>
      <c r="H62" s="358">
        <f t="shared" si="30"/>
        <v>0.00026521212549837777</v>
      </c>
      <c r="I62" s="359"/>
      <c r="J62" s="355"/>
      <c r="K62" s="356">
        <v>706</v>
      </c>
      <c r="L62" s="355">
        <v>754</v>
      </c>
      <c r="M62" s="357">
        <f t="shared" si="31"/>
        <v>1460</v>
      </c>
      <c r="N62" s="360">
        <f t="shared" si="32"/>
        <v>-0.2191780821917808</v>
      </c>
      <c r="O62" s="354"/>
      <c r="P62" s="355"/>
      <c r="Q62" s="356">
        <v>3812</v>
      </c>
      <c r="R62" s="355">
        <v>3652</v>
      </c>
      <c r="S62" s="357">
        <f t="shared" si="33"/>
        <v>7464</v>
      </c>
      <c r="T62" s="358">
        <f t="shared" si="34"/>
        <v>0.0002682349065037477</v>
      </c>
      <c r="U62" s="359"/>
      <c r="V62" s="355"/>
      <c r="W62" s="356">
        <v>4174</v>
      </c>
      <c r="X62" s="355">
        <v>4205</v>
      </c>
      <c r="Y62" s="357">
        <f t="shared" si="35"/>
        <v>8379</v>
      </c>
      <c r="Z62" s="361">
        <f t="shared" si="36"/>
        <v>-0.10920157536698893</v>
      </c>
    </row>
    <row r="63" spans="1:26" ht="21" customHeight="1">
      <c r="A63" s="352" t="s">
        <v>492</v>
      </c>
      <c r="B63" s="353" t="s">
        <v>492</v>
      </c>
      <c r="C63" s="354">
        <v>566</v>
      </c>
      <c r="D63" s="355">
        <v>503</v>
      </c>
      <c r="E63" s="356">
        <v>0</v>
      </c>
      <c r="F63" s="355">
        <v>2</v>
      </c>
      <c r="G63" s="357">
        <f t="shared" si="6"/>
        <v>1071</v>
      </c>
      <c r="H63" s="358">
        <f t="shared" si="30"/>
        <v>0.00024915981263926544</v>
      </c>
      <c r="I63" s="359">
        <v>587</v>
      </c>
      <c r="J63" s="355">
        <v>447</v>
      </c>
      <c r="K63" s="356"/>
      <c r="L63" s="355"/>
      <c r="M63" s="357">
        <f t="shared" si="31"/>
        <v>1034</v>
      </c>
      <c r="N63" s="360">
        <f t="shared" si="32"/>
        <v>0.03578336557059969</v>
      </c>
      <c r="O63" s="354">
        <v>3900</v>
      </c>
      <c r="P63" s="355">
        <v>3471</v>
      </c>
      <c r="Q63" s="356">
        <v>17</v>
      </c>
      <c r="R63" s="355">
        <v>20</v>
      </c>
      <c r="S63" s="357">
        <f t="shared" si="33"/>
        <v>7408</v>
      </c>
      <c r="T63" s="358">
        <f t="shared" si="34"/>
        <v>0.000266222425961919</v>
      </c>
      <c r="U63" s="359">
        <v>3715</v>
      </c>
      <c r="V63" s="355">
        <v>3196</v>
      </c>
      <c r="W63" s="356">
        <v>291</v>
      </c>
      <c r="X63" s="355">
        <v>209</v>
      </c>
      <c r="Y63" s="357">
        <f t="shared" si="35"/>
        <v>7411</v>
      </c>
      <c r="Z63" s="361">
        <f t="shared" si="36"/>
        <v>-0.0004048036702198887</v>
      </c>
    </row>
    <row r="64" spans="1:26" ht="21" customHeight="1">
      <c r="A64" s="352" t="s">
        <v>493</v>
      </c>
      <c r="B64" s="353" t="s">
        <v>493</v>
      </c>
      <c r="C64" s="354">
        <v>0</v>
      </c>
      <c r="D64" s="355">
        <v>0</v>
      </c>
      <c r="E64" s="356">
        <v>468</v>
      </c>
      <c r="F64" s="355">
        <v>475</v>
      </c>
      <c r="G64" s="357">
        <f t="shared" si="6"/>
        <v>943</v>
      </c>
      <c r="H64" s="358">
        <f t="shared" si="30"/>
        <v>0.00021938160907453532</v>
      </c>
      <c r="I64" s="359"/>
      <c r="J64" s="355"/>
      <c r="K64" s="356">
        <v>511</v>
      </c>
      <c r="L64" s="355">
        <v>477</v>
      </c>
      <c r="M64" s="357">
        <f t="shared" si="31"/>
        <v>988</v>
      </c>
      <c r="N64" s="360">
        <f t="shared" si="32"/>
        <v>-0.045546558704453455</v>
      </c>
      <c r="O64" s="354"/>
      <c r="P64" s="355"/>
      <c r="Q64" s="356">
        <v>2840</v>
      </c>
      <c r="R64" s="355">
        <v>2553</v>
      </c>
      <c r="S64" s="357">
        <f t="shared" si="33"/>
        <v>5393</v>
      </c>
      <c r="T64" s="358">
        <f t="shared" si="34"/>
        <v>0.00019380906360861623</v>
      </c>
      <c r="U64" s="359"/>
      <c r="V64" s="355"/>
      <c r="W64" s="356">
        <v>3376</v>
      </c>
      <c r="X64" s="355">
        <v>3005</v>
      </c>
      <c r="Y64" s="357">
        <f t="shared" si="35"/>
        <v>6381</v>
      </c>
      <c r="Z64" s="361">
        <f t="shared" si="36"/>
        <v>-0.15483466541294466</v>
      </c>
    </row>
    <row r="65" spans="1:26" ht="21" customHeight="1">
      <c r="A65" s="352" t="s">
        <v>494</v>
      </c>
      <c r="B65" s="353" t="s">
        <v>495</v>
      </c>
      <c r="C65" s="354">
        <v>0</v>
      </c>
      <c r="D65" s="355">
        <v>0</v>
      </c>
      <c r="E65" s="356">
        <v>360</v>
      </c>
      <c r="F65" s="355">
        <v>447</v>
      </c>
      <c r="G65" s="357">
        <f t="shared" si="6"/>
        <v>807</v>
      </c>
      <c r="H65" s="358">
        <f t="shared" si="30"/>
        <v>0.00018774226778700955</v>
      </c>
      <c r="I65" s="359"/>
      <c r="J65" s="355"/>
      <c r="K65" s="356">
        <v>307</v>
      </c>
      <c r="L65" s="355">
        <v>336</v>
      </c>
      <c r="M65" s="357">
        <f t="shared" si="31"/>
        <v>643</v>
      </c>
      <c r="N65" s="360">
        <f t="shared" si="32"/>
        <v>0.255054432348367</v>
      </c>
      <c r="O65" s="354"/>
      <c r="P65" s="355"/>
      <c r="Q65" s="356">
        <v>1706</v>
      </c>
      <c r="R65" s="355">
        <v>1766</v>
      </c>
      <c r="S65" s="357">
        <f t="shared" si="33"/>
        <v>3472</v>
      </c>
      <c r="T65" s="358">
        <f t="shared" si="34"/>
        <v>0.0001247737935933832</v>
      </c>
      <c r="U65" s="359"/>
      <c r="V65" s="355"/>
      <c r="W65" s="356">
        <v>1914</v>
      </c>
      <c r="X65" s="355">
        <v>1812</v>
      </c>
      <c r="Y65" s="357">
        <f t="shared" si="35"/>
        <v>3726</v>
      </c>
      <c r="Z65" s="361">
        <f t="shared" si="36"/>
        <v>-0.06816961889425655</v>
      </c>
    </row>
    <row r="66" spans="1:26" ht="21" customHeight="1">
      <c r="A66" s="352" t="s">
        <v>496</v>
      </c>
      <c r="B66" s="353" t="s">
        <v>496</v>
      </c>
      <c r="C66" s="354">
        <v>0</v>
      </c>
      <c r="D66" s="355">
        <v>0</v>
      </c>
      <c r="E66" s="356">
        <v>439</v>
      </c>
      <c r="F66" s="355">
        <v>363</v>
      </c>
      <c r="G66" s="357">
        <f t="shared" si="6"/>
        <v>802</v>
      </c>
      <c r="H66" s="358">
        <f t="shared" si="30"/>
        <v>0.00018657905671026228</v>
      </c>
      <c r="I66" s="359"/>
      <c r="J66" s="355"/>
      <c r="K66" s="356">
        <v>426</v>
      </c>
      <c r="L66" s="355">
        <v>385</v>
      </c>
      <c r="M66" s="357">
        <f t="shared" si="31"/>
        <v>811</v>
      </c>
      <c r="N66" s="360">
        <f t="shared" si="32"/>
        <v>-0.011097410604192337</v>
      </c>
      <c r="O66" s="354"/>
      <c r="P66" s="355"/>
      <c r="Q66" s="356">
        <v>2573</v>
      </c>
      <c r="R66" s="355">
        <v>2078</v>
      </c>
      <c r="S66" s="357">
        <f t="shared" si="33"/>
        <v>4651</v>
      </c>
      <c r="T66" s="358">
        <f t="shared" si="34"/>
        <v>0.00016714369642938516</v>
      </c>
      <c r="U66" s="359"/>
      <c r="V66" s="355"/>
      <c r="W66" s="356">
        <v>1930</v>
      </c>
      <c r="X66" s="355">
        <v>1727</v>
      </c>
      <c r="Y66" s="357">
        <f t="shared" si="35"/>
        <v>3657</v>
      </c>
      <c r="Z66" s="361">
        <f t="shared" si="36"/>
        <v>0.271807492480175</v>
      </c>
    </row>
    <row r="67" spans="1:26" ht="21" customHeight="1" thickBot="1">
      <c r="A67" s="362" t="s">
        <v>51</v>
      </c>
      <c r="B67" s="363" t="s">
        <v>51</v>
      </c>
      <c r="C67" s="364">
        <v>330</v>
      </c>
      <c r="D67" s="365">
        <v>308</v>
      </c>
      <c r="E67" s="366">
        <v>4830</v>
      </c>
      <c r="F67" s="365">
        <v>5493</v>
      </c>
      <c r="G67" s="367">
        <f t="shared" si="6"/>
        <v>10961</v>
      </c>
      <c r="H67" s="368">
        <f t="shared" si="30"/>
        <v>0.0025499913224453674</v>
      </c>
      <c r="I67" s="369">
        <v>239</v>
      </c>
      <c r="J67" s="365">
        <v>237</v>
      </c>
      <c r="K67" s="366">
        <v>4723</v>
      </c>
      <c r="L67" s="365">
        <v>4897</v>
      </c>
      <c r="M67" s="367">
        <f t="shared" si="31"/>
        <v>10096</v>
      </c>
      <c r="N67" s="370">
        <f t="shared" si="32"/>
        <v>0.08567749603803487</v>
      </c>
      <c r="O67" s="364">
        <v>2220</v>
      </c>
      <c r="P67" s="365">
        <v>1969</v>
      </c>
      <c r="Q67" s="366">
        <v>32374</v>
      </c>
      <c r="R67" s="365">
        <v>33704</v>
      </c>
      <c r="S67" s="367">
        <f t="shared" si="33"/>
        <v>70267</v>
      </c>
      <c r="T67" s="368">
        <f t="shared" si="34"/>
        <v>0.0025251958970121707</v>
      </c>
      <c r="U67" s="369">
        <v>1649</v>
      </c>
      <c r="V67" s="365">
        <v>1606</v>
      </c>
      <c r="W67" s="366">
        <v>31124</v>
      </c>
      <c r="X67" s="365">
        <v>31031</v>
      </c>
      <c r="Y67" s="367">
        <f t="shared" si="35"/>
        <v>65410</v>
      </c>
      <c r="Z67" s="371">
        <f t="shared" si="36"/>
        <v>0.07425470111603727</v>
      </c>
    </row>
    <row r="68" spans="1:2" ht="8.25" customHeight="1" thickTop="1">
      <c r="A68" s="87"/>
      <c r="B68" s="87"/>
    </row>
    <row r="69" spans="1:2" ht="15">
      <c r="A69" s="87" t="s">
        <v>137</v>
      </c>
      <c r="B69" s="87"/>
    </row>
  </sheetData>
  <sheetProtection/>
  <mergeCells count="27"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B5:B8"/>
    <mergeCell ref="O7:P7"/>
    <mergeCell ref="Q7:R7"/>
    <mergeCell ref="S7:S8"/>
    <mergeCell ref="U7:V7"/>
    <mergeCell ref="W7:X7"/>
    <mergeCell ref="M7:M8"/>
  </mergeCells>
  <conditionalFormatting sqref="Z3 N3 N5 Z5 Z68:Z65536 N68:N65536">
    <cfRule type="cellIs" priority="7" dxfId="99" operator="lessThan" stopIfTrue="1">
      <formula>0</formula>
    </cfRule>
  </conditionalFormatting>
  <conditionalFormatting sqref="N9:N67 Z9:Z67">
    <cfRule type="cellIs" priority="8" dxfId="99" operator="lessThan" stopIfTrue="1">
      <formula>0</formula>
    </cfRule>
    <cfRule type="cellIs" priority="9" dxfId="101" operator="greaterThanOrEqual" stopIfTrue="1">
      <formula>0</formula>
    </cfRule>
  </conditionalFormatting>
  <conditionalFormatting sqref="H6:H8">
    <cfRule type="cellIs" priority="4" dxfId="99" operator="lessThan" stopIfTrue="1">
      <formula>0</formula>
    </cfRule>
  </conditionalFormatting>
  <conditionalFormatting sqref="N6:N8">
    <cfRule type="cellIs" priority="3" dxfId="99" operator="lessThan" stopIfTrue="1">
      <formula>0</formula>
    </cfRule>
  </conditionalFormatting>
  <conditionalFormatting sqref="T6:T8">
    <cfRule type="cellIs" priority="2" dxfId="99" operator="lessThan" stopIfTrue="1">
      <formula>0</formula>
    </cfRule>
  </conditionalFormatting>
  <conditionalFormatting sqref="Z6:Z8">
    <cfRule type="cellIs" priority="1" dxfId="99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9"/>
  <sheetViews>
    <sheetView showGridLines="0" zoomScale="80" zoomScaleNormal="80" zoomScalePageLayoutView="0" workbookViewId="0" topLeftCell="A1">
      <selection activeCell="A1" sqref="A1:C1"/>
    </sheetView>
  </sheetViews>
  <sheetFormatPr defaultColWidth="8.00390625" defaultRowHeight="15"/>
  <cols>
    <col min="1" max="1" width="30.28125" style="86" customWidth="1"/>
    <col min="2" max="2" width="40.421875" style="86" bestFit="1" customWidth="1"/>
    <col min="3" max="3" width="9.57421875" style="86" customWidth="1"/>
    <col min="4" max="4" width="10.421875" style="86" customWidth="1"/>
    <col min="5" max="5" width="8.57421875" style="86" bestFit="1" customWidth="1"/>
    <col min="6" max="6" width="10.57421875" style="86" bestFit="1" customWidth="1"/>
    <col min="7" max="7" width="10.00390625" style="86" customWidth="1"/>
    <col min="8" max="8" width="10.7109375" style="86" customWidth="1"/>
    <col min="9" max="9" width="9.421875" style="86" customWidth="1"/>
    <col min="10" max="10" width="11.57421875" style="86" bestFit="1" customWidth="1"/>
    <col min="11" max="11" width="9.00390625" style="86" bestFit="1" customWidth="1"/>
    <col min="12" max="12" width="10.57421875" style="86" bestFit="1" customWidth="1"/>
    <col min="13" max="13" width="9.8515625" style="86" customWidth="1"/>
    <col min="14" max="14" width="10.00390625" style="86" customWidth="1"/>
    <col min="15" max="15" width="10.421875" style="86" customWidth="1"/>
    <col min="16" max="16" width="12.421875" style="86" bestFit="1" customWidth="1"/>
    <col min="17" max="17" width="9.421875" style="86" customWidth="1"/>
    <col min="18" max="18" width="10.57421875" style="86" bestFit="1" customWidth="1"/>
    <col min="19" max="19" width="11.8515625" style="86" customWidth="1"/>
    <col min="20" max="20" width="10.140625" style="86" customWidth="1"/>
    <col min="21" max="21" width="10.28125" style="86" customWidth="1"/>
    <col min="22" max="22" width="11.57421875" style="86" bestFit="1" customWidth="1"/>
    <col min="23" max="24" width="10.28125" style="86" customWidth="1"/>
    <col min="25" max="25" width="10.7109375" style="86" customWidth="1"/>
    <col min="26" max="26" width="9.8515625" style="86" bestFit="1" customWidth="1"/>
    <col min="27" max="16384" width="8.00390625" style="86" customWidth="1"/>
  </cols>
  <sheetData>
    <row r="1" spans="1:24" ht="18.75" thickBot="1">
      <c r="A1" s="216" t="s">
        <v>511</v>
      </c>
      <c r="B1" s="217"/>
      <c r="C1" s="217"/>
      <c r="W1" s="276" t="s">
        <v>26</v>
      </c>
      <c r="X1" s="277"/>
    </row>
    <row r="2" ht="5.25" customHeight="1" thickBot="1"/>
    <row r="3" spans="1:26" ht="24.75" customHeight="1" thickTop="1">
      <c r="A3" s="649" t="s">
        <v>119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1"/>
    </row>
    <row r="4" spans="1:26" ht="21" customHeight="1" thickBot="1">
      <c r="A4" s="661" t="s">
        <v>42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3"/>
    </row>
    <row r="5" spans="1:26" s="105" customFormat="1" ht="19.5" customHeight="1" thickBot="1" thickTop="1">
      <c r="A5" s="733" t="s">
        <v>116</v>
      </c>
      <c r="B5" s="747" t="s">
        <v>117</v>
      </c>
      <c r="C5" s="750" t="s">
        <v>34</v>
      </c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2"/>
      <c r="O5" s="753" t="s">
        <v>33</v>
      </c>
      <c r="P5" s="751"/>
      <c r="Q5" s="751"/>
      <c r="R5" s="751"/>
      <c r="S5" s="751"/>
      <c r="T5" s="751"/>
      <c r="U5" s="751"/>
      <c r="V5" s="751"/>
      <c r="W5" s="751"/>
      <c r="X5" s="751"/>
      <c r="Y5" s="751"/>
      <c r="Z5" s="752"/>
    </row>
    <row r="6" spans="1:26" s="104" customFormat="1" ht="26.25" customHeight="1" thickBot="1">
      <c r="A6" s="734"/>
      <c r="B6" s="748"/>
      <c r="C6" s="744" t="s">
        <v>154</v>
      </c>
      <c r="D6" s="738"/>
      <c r="E6" s="738"/>
      <c r="F6" s="738"/>
      <c r="G6" s="739"/>
      <c r="H6" s="740" t="s">
        <v>32</v>
      </c>
      <c r="I6" s="744" t="s">
        <v>155</v>
      </c>
      <c r="J6" s="738"/>
      <c r="K6" s="738"/>
      <c r="L6" s="738"/>
      <c r="M6" s="739"/>
      <c r="N6" s="740" t="s">
        <v>31</v>
      </c>
      <c r="O6" s="737" t="s">
        <v>156</v>
      </c>
      <c r="P6" s="738"/>
      <c r="Q6" s="738"/>
      <c r="R6" s="738"/>
      <c r="S6" s="739"/>
      <c r="T6" s="740" t="s">
        <v>32</v>
      </c>
      <c r="U6" s="737" t="s">
        <v>157</v>
      </c>
      <c r="V6" s="738"/>
      <c r="W6" s="738"/>
      <c r="X6" s="738"/>
      <c r="Y6" s="739"/>
      <c r="Z6" s="740" t="s">
        <v>31</v>
      </c>
    </row>
    <row r="7" spans="1:26" s="99" customFormat="1" ht="26.25" customHeight="1">
      <c r="A7" s="735"/>
      <c r="B7" s="748"/>
      <c r="C7" s="665" t="s">
        <v>20</v>
      </c>
      <c r="D7" s="660"/>
      <c r="E7" s="656" t="s">
        <v>19</v>
      </c>
      <c r="F7" s="660"/>
      <c r="G7" s="643" t="s">
        <v>15</v>
      </c>
      <c r="H7" s="636"/>
      <c r="I7" s="745" t="s">
        <v>20</v>
      </c>
      <c r="J7" s="660"/>
      <c r="K7" s="656" t="s">
        <v>19</v>
      </c>
      <c r="L7" s="660"/>
      <c r="M7" s="643" t="s">
        <v>15</v>
      </c>
      <c r="N7" s="636"/>
      <c r="O7" s="745" t="s">
        <v>20</v>
      </c>
      <c r="P7" s="660"/>
      <c r="Q7" s="656" t="s">
        <v>19</v>
      </c>
      <c r="R7" s="660"/>
      <c r="S7" s="643" t="s">
        <v>15</v>
      </c>
      <c r="T7" s="636"/>
      <c r="U7" s="745" t="s">
        <v>20</v>
      </c>
      <c r="V7" s="660"/>
      <c r="W7" s="656" t="s">
        <v>19</v>
      </c>
      <c r="X7" s="660"/>
      <c r="Y7" s="643" t="s">
        <v>15</v>
      </c>
      <c r="Z7" s="636"/>
    </row>
    <row r="8" spans="1:26" s="99" customFormat="1" ht="19.5" customHeight="1" thickBot="1">
      <c r="A8" s="736"/>
      <c r="B8" s="749"/>
      <c r="C8" s="102" t="s">
        <v>29</v>
      </c>
      <c r="D8" s="100" t="s">
        <v>28</v>
      </c>
      <c r="E8" s="101" t="s">
        <v>29</v>
      </c>
      <c r="F8" s="218" t="s">
        <v>28</v>
      </c>
      <c r="G8" s="746"/>
      <c r="H8" s="741"/>
      <c r="I8" s="102" t="s">
        <v>29</v>
      </c>
      <c r="J8" s="100" t="s">
        <v>28</v>
      </c>
      <c r="K8" s="101" t="s">
        <v>29</v>
      </c>
      <c r="L8" s="218" t="s">
        <v>28</v>
      </c>
      <c r="M8" s="746"/>
      <c r="N8" s="741"/>
      <c r="O8" s="102" t="s">
        <v>29</v>
      </c>
      <c r="P8" s="100" t="s">
        <v>28</v>
      </c>
      <c r="Q8" s="101" t="s">
        <v>29</v>
      </c>
      <c r="R8" s="218" t="s">
        <v>28</v>
      </c>
      <c r="S8" s="746"/>
      <c r="T8" s="741"/>
      <c r="U8" s="102" t="s">
        <v>29</v>
      </c>
      <c r="V8" s="100" t="s">
        <v>28</v>
      </c>
      <c r="W8" s="101" t="s">
        <v>29</v>
      </c>
      <c r="X8" s="218" t="s">
        <v>28</v>
      </c>
      <c r="Y8" s="746"/>
      <c r="Z8" s="741"/>
    </row>
    <row r="9" spans="1:26" s="88" customFormat="1" ht="18" customHeight="1" thickBot="1" thickTop="1">
      <c r="A9" s="98" t="s">
        <v>22</v>
      </c>
      <c r="B9" s="215"/>
      <c r="C9" s="97">
        <f>SUM(C10:C56)</f>
        <v>12861.355999999992</v>
      </c>
      <c r="D9" s="91">
        <f>SUM(D10:D56)</f>
        <v>12861.355999999992</v>
      </c>
      <c r="E9" s="92">
        <f>SUM(E10:E56)</f>
        <v>1593.901</v>
      </c>
      <c r="F9" s="91">
        <f>SUM(F10:F56)</f>
        <v>1593.9009999999998</v>
      </c>
      <c r="G9" s="90">
        <f aca="true" t="shared" si="0" ref="G9:G20">SUM(C9:F9)</f>
        <v>28910.51399999999</v>
      </c>
      <c r="H9" s="94">
        <f aca="true" t="shared" si="1" ref="H9:H56">G9/$G$9</f>
        <v>1</v>
      </c>
      <c r="I9" s="93">
        <f>SUM(I10:I56)</f>
        <v>16887.331000000006</v>
      </c>
      <c r="J9" s="91">
        <f>SUM(J10:J56)</f>
        <v>16887.331000000002</v>
      </c>
      <c r="K9" s="92">
        <f>SUM(K10:K56)</f>
        <v>1309.454</v>
      </c>
      <c r="L9" s="91">
        <f>SUM(L10:L56)</f>
        <v>1309.4540000000002</v>
      </c>
      <c r="M9" s="90">
        <f aca="true" t="shared" si="2" ref="M9:M20">SUM(I9:L9)</f>
        <v>36393.57000000001</v>
      </c>
      <c r="N9" s="96">
        <f aca="true" t="shared" si="3" ref="N9:N20">IF(ISERROR(G9/M9-1),"         /0",(G9/M9-1))</f>
        <v>-0.20561478305096248</v>
      </c>
      <c r="O9" s="95">
        <f>SUM(O10:O56)</f>
        <v>85313.61800000006</v>
      </c>
      <c r="P9" s="91">
        <f>SUM(P10:P56)</f>
        <v>85313.61800000006</v>
      </c>
      <c r="Q9" s="92">
        <f>SUM(Q10:Q56)</f>
        <v>13195.367000000002</v>
      </c>
      <c r="R9" s="91">
        <f>SUM(R10:R56)</f>
        <v>13195.366999999997</v>
      </c>
      <c r="S9" s="90">
        <f aca="true" t="shared" si="4" ref="S9:S20">SUM(O9:R9)</f>
        <v>197017.97000000012</v>
      </c>
      <c r="T9" s="94">
        <f aca="true" t="shared" si="5" ref="T9:T56">S9/$S$9</f>
        <v>1</v>
      </c>
      <c r="U9" s="93">
        <f>SUM(U10:U56)</f>
        <v>93515.10800000001</v>
      </c>
      <c r="V9" s="91">
        <f>SUM(V10:V56)</f>
        <v>93515.108</v>
      </c>
      <c r="W9" s="92">
        <f>SUM(W10:W56)</f>
        <v>10270.597999999998</v>
      </c>
      <c r="X9" s="91">
        <f>SUM(X10:X56)</f>
        <v>10270.597999999994</v>
      </c>
      <c r="Y9" s="90">
        <f aca="true" t="shared" si="6" ref="Y9:Y20">SUM(U9:X9)</f>
        <v>207571.412</v>
      </c>
      <c r="Z9" s="89">
        <f>IF(ISERROR(S9/Y9-1),"         /0",(S9/Y9-1))</f>
        <v>-0.050842463797470816</v>
      </c>
    </row>
    <row r="10" spans="1:26" ht="18.75" customHeight="1" thickTop="1">
      <c r="A10" s="372" t="s">
        <v>395</v>
      </c>
      <c r="B10" s="373" t="s">
        <v>396</v>
      </c>
      <c r="C10" s="374">
        <v>6391.565999999998</v>
      </c>
      <c r="D10" s="375">
        <v>4682.503000000001</v>
      </c>
      <c r="E10" s="376">
        <v>301.28400000000005</v>
      </c>
      <c r="F10" s="375">
        <v>207.80200000000002</v>
      </c>
      <c r="G10" s="377">
        <f t="shared" si="0"/>
        <v>11583.154999999999</v>
      </c>
      <c r="H10" s="378">
        <f t="shared" si="1"/>
        <v>0.40065545012447734</v>
      </c>
      <c r="I10" s="379">
        <v>7812.547000000003</v>
      </c>
      <c r="J10" s="375">
        <v>6109.473</v>
      </c>
      <c r="K10" s="376">
        <v>345.48399999999987</v>
      </c>
      <c r="L10" s="375">
        <v>52.52699999999998</v>
      </c>
      <c r="M10" s="377">
        <f t="shared" si="2"/>
        <v>14320.031000000004</v>
      </c>
      <c r="N10" s="380">
        <f t="shared" si="3"/>
        <v>-0.1911222119561058</v>
      </c>
      <c r="O10" s="374">
        <v>42478.11900000005</v>
      </c>
      <c r="P10" s="375">
        <v>31004.486000000026</v>
      </c>
      <c r="Q10" s="376">
        <v>3813.7949999999996</v>
      </c>
      <c r="R10" s="375">
        <v>2993.588</v>
      </c>
      <c r="S10" s="377">
        <f t="shared" si="4"/>
        <v>80289.98800000007</v>
      </c>
      <c r="T10" s="378">
        <f t="shared" si="5"/>
        <v>0.40752621702477204</v>
      </c>
      <c r="U10" s="379">
        <v>44271.09700000004</v>
      </c>
      <c r="V10" s="375">
        <v>34065.05500000001</v>
      </c>
      <c r="W10" s="376">
        <v>2774.3869999999997</v>
      </c>
      <c r="X10" s="375">
        <v>1346.4949999999994</v>
      </c>
      <c r="Y10" s="377">
        <f t="shared" si="6"/>
        <v>82457.03400000004</v>
      </c>
      <c r="Z10" s="381">
        <f aca="true" t="shared" si="7" ref="Z10:Z20">IF(ISERROR(S10/Y10-1),"         /0",IF(S10/Y10&gt;5,"  *  ",(S10/Y10-1)))</f>
        <v>-0.026280911341050373</v>
      </c>
    </row>
    <row r="11" spans="1:26" ht="18.75" customHeight="1">
      <c r="A11" s="382" t="s">
        <v>397</v>
      </c>
      <c r="B11" s="383" t="s">
        <v>398</v>
      </c>
      <c r="C11" s="334">
        <v>1237.0439999999999</v>
      </c>
      <c r="D11" s="335">
        <v>1362.1970000000003</v>
      </c>
      <c r="E11" s="336">
        <v>84.269</v>
      </c>
      <c r="F11" s="335">
        <v>34.985</v>
      </c>
      <c r="G11" s="337">
        <f t="shared" si="0"/>
        <v>2718.4950000000003</v>
      </c>
      <c r="H11" s="338">
        <f>G11/$G$9</f>
        <v>0.09403136173919292</v>
      </c>
      <c r="I11" s="339">
        <v>2169.376</v>
      </c>
      <c r="J11" s="335">
        <v>1991.179</v>
      </c>
      <c r="K11" s="336">
        <v>42.121</v>
      </c>
      <c r="L11" s="335">
        <v>199.1</v>
      </c>
      <c r="M11" s="337">
        <f t="shared" si="2"/>
        <v>4401.776000000001</v>
      </c>
      <c r="N11" s="340">
        <f t="shared" si="3"/>
        <v>-0.38240950925262895</v>
      </c>
      <c r="O11" s="334">
        <v>9328.012999999995</v>
      </c>
      <c r="P11" s="335">
        <v>9472.634999999998</v>
      </c>
      <c r="Q11" s="336">
        <v>636.2290000000002</v>
      </c>
      <c r="R11" s="335">
        <v>886.5969999999996</v>
      </c>
      <c r="S11" s="337">
        <f t="shared" si="4"/>
        <v>20323.47399999999</v>
      </c>
      <c r="T11" s="338">
        <f>S11/$S$9</f>
        <v>0.10315543297903221</v>
      </c>
      <c r="U11" s="339">
        <v>10238.476</v>
      </c>
      <c r="V11" s="335">
        <v>9211.431</v>
      </c>
      <c r="W11" s="336">
        <v>339.61799999999994</v>
      </c>
      <c r="X11" s="335">
        <v>666.5730000000001</v>
      </c>
      <c r="Y11" s="337">
        <f t="shared" si="6"/>
        <v>20456.097999999998</v>
      </c>
      <c r="Z11" s="341">
        <f t="shared" si="7"/>
        <v>-0.006483347899487346</v>
      </c>
    </row>
    <row r="12" spans="1:26" ht="18.75" customHeight="1">
      <c r="A12" s="382" t="s">
        <v>399</v>
      </c>
      <c r="B12" s="383" t="s">
        <v>400</v>
      </c>
      <c r="C12" s="334">
        <v>1270.878</v>
      </c>
      <c r="D12" s="335">
        <v>990.1089999999999</v>
      </c>
      <c r="E12" s="336">
        <v>71.304</v>
      </c>
      <c r="F12" s="335">
        <v>52.592</v>
      </c>
      <c r="G12" s="337">
        <f t="shared" si="0"/>
        <v>2384.8830000000003</v>
      </c>
      <c r="H12" s="338">
        <f t="shared" si="1"/>
        <v>0.08249189205006875</v>
      </c>
      <c r="I12" s="339">
        <v>2078.976</v>
      </c>
      <c r="J12" s="335">
        <v>1611.6989999999996</v>
      </c>
      <c r="K12" s="336">
        <v>56.476</v>
      </c>
      <c r="L12" s="335">
        <v>7.018000000000001</v>
      </c>
      <c r="M12" s="337">
        <f t="shared" si="2"/>
        <v>3754.169</v>
      </c>
      <c r="N12" s="340">
        <f t="shared" si="3"/>
        <v>-0.364737442560524</v>
      </c>
      <c r="O12" s="334">
        <v>8747.388000000003</v>
      </c>
      <c r="P12" s="335">
        <v>6452.457000000004</v>
      </c>
      <c r="Q12" s="336">
        <v>573.3119999999998</v>
      </c>
      <c r="R12" s="335">
        <v>431.38300000000015</v>
      </c>
      <c r="S12" s="337">
        <f t="shared" si="4"/>
        <v>16204.540000000006</v>
      </c>
      <c r="T12" s="338">
        <f t="shared" si="5"/>
        <v>0.0822490456073626</v>
      </c>
      <c r="U12" s="339">
        <v>9843.228</v>
      </c>
      <c r="V12" s="335">
        <v>8251.679999999998</v>
      </c>
      <c r="W12" s="336">
        <v>389.95</v>
      </c>
      <c r="X12" s="335">
        <v>117.18899999999992</v>
      </c>
      <c r="Y12" s="337">
        <f t="shared" si="6"/>
        <v>18602.046999999995</v>
      </c>
      <c r="Z12" s="341">
        <f t="shared" si="7"/>
        <v>-0.1288840416326219</v>
      </c>
    </row>
    <row r="13" spans="1:26" ht="18.75" customHeight="1">
      <c r="A13" s="382" t="s">
        <v>403</v>
      </c>
      <c r="B13" s="383" t="s">
        <v>404</v>
      </c>
      <c r="C13" s="334">
        <v>1096.6200000000001</v>
      </c>
      <c r="D13" s="335">
        <v>1167.113</v>
      </c>
      <c r="E13" s="336">
        <v>11.854</v>
      </c>
      <c r="F13" s="335">
        <v>19.610999999999997</v>
      </c>
      <c r="G13" s="337">
        <f t="shared" si="0"/>
        <v>2295.198</v>
      </c>
      <c r="H13" s="338">
        <f t="shared" si="1"/>
        <v>0.07938973343746157</v>
      </c>
      <c r="I13" s="339">
        <v>1232.4919999999997</v>
      </c>
      <c r="J13" s="335">
        <v>1598.688</v>
      </c>
      <c r="K13" s="336">
        <v>6.180000000000001</v>
      </c>
      <c r="L13" s="335">
        <v>7.686999999999999</v>
      </c>
      <c r="M13" s="337">
        <f t="shared" si="2"/>
        <v>2845.0469999999996</v>
      </c>
      <c r="N13" s="340">
        <f t="shared" si="3"/>
        <v>-0.1932653485162107</v>
      </c>
      <c r="O13" s="334">
        <v>6570.140999999997</v>
      </c>
      <c r="P13" s="335">
        <v>8012.665000000002</v>
      </c>
      <c r="Q13" s="336">
        <v>77.84799999999997</v>
      </c>
      <c r="R13" s="335">
        <v>177.70399999999995</v>
      </c>
      <c r="S13" s="337">
        <f t="shared" si="4"/>
        <v>14838.357999999998</v>
      </c>
      <c r="T13" s="338">
        <f t="shared" si="5"/>
        <v>0.07531474413222301</v>
      </c>
      <c r="U13" s="339">
        <v>7059.035999999998</v>
      </c>
      <c r="V13" s="335">
        <v>9390.280999999997</v>
      </c>
      <c r="W13" s="336">
        <v>42.490000000000016</v>
      </c>
      <c r="X13" s="335">
        <v>74.37100000000004</v>
      </c>
      <c r="Y13" s="337">
        <f t="shared" si="6"/>
        <v>16566.177999999996</v>
      </c>
      <c r="Z13" s="341">
        <f t="shared" si="7"/>
        <v>-0.1042980462964963</v>
      </c>
    </row>
    <row r="14" spans="1:26" ht="18.75" customHeight="1">
      <c r="A14" s="382" t="s">
        <v>426</v>
      </c>
      <c r="B14" s="383" t="s">
        <v>427</v>
      </c>
      <c r="C14" s="334">
        <v>900.415</v>
      </c>
      <c r="D14" s="335">
        <v>670.4789999999999</v>
      </c>
      <c r="E14" s="336">
        <v>78.648</v>
      </c>
      <c r="F14" s="335">
        <v>41.211</v>
      </c>
      <c r="G14" s="337">
        <f aca="true" t="shared" si="8" ref="G14:G19">SUM(C14:F14)</f>
        <v>1690.7529999999997</v>
      </c>
      <c r="H14" s="338">
        <f aca="true" t="shared" si="9" ref="H14:H19">G14/$G$9</f>
        <v>0.0584822877932921</v>
      </c>
      <c r="I14" s="339">
        <v>873.58</v>
      </c>
      <c r="J14" s="335">
        <v>577.5960000000001</v>
      </c>
      <c r="K14" s="336">
        <v>30.519</v>
      </c>
      <c r="L14" s="335">
        <v>9.706</v>
      </c>
      <c r="M14" s="337">
        <f aca="true" t="shared" si="10" ref="M14:M19">SUM(I14:L14)</f>
        <v>1491.401</v>
      </c>
      <c r="N14" s="340">
        <f aca="true" t="shared" si="11" ref="N14:N19">IF(ISERROR(G14/M14-1),"         /0",(G14/M14-1))</f>
        <v>0.1336676051578345</v>
      </c>
      <c r="O14" s="334">
        <v>4732.946</v>
      </c>
      <c r="P14" s="335">
        <v>3485.4590000000007</v>
      </c>
      <c r="Q14" s="336">
        <v>1315.606</v>
      </c>
      <c r="R14" s="335">
        <v>901.421</v>
      </c>
      <c r="S14" s="337">
        <f aca="true" t="shared" si="12" ref="S14:S19">SUM(O14:R14)</f>
        <v>10435.432</v>
      </c>
      <c r="T14" s="338">
        <f aca="true" t="shared" si="13" ref="T14:T19">S14/$S$9</f>
        <v>0.052966904490996405</v>
      </c>
      <c r="U14" s="339">
        <v>5360.937999999997</v>
      </c>
      <c r="V14" s="335">
        <v>3183.044000000001</v>
      </c>
      <c r="W14" s="336">
        <v>1015.8910000000001</v>
      </c>
      <c r="X14" s="335">
        <v>624.26</v>
      </c>
      <c r="Y14" s="337">
        <f aca="true" t="shared" si="14" ref="Y14:Y19">SUM(U14:X14)</f>
        <v>10184.132999999998</v>
      </c>
      <c r="Z14" s="341">
        <f t="shared" si="7"/>
        <v>0.024675541845339488</v>
      </c>
    </row>
    <row r="15" spans="1:26" ht="18.75" customHeight="1">
      <c r="A15" s="382" t="s">
        <v>405</v>
      </c>
      <c r="B15" s="383" t="s">
        <v>406</v>
      </c>
      <c r="C15" s="334">
        <v>196.01800000000003</v>
      </c>
      <c r="D15" s="335">
        <v>1151.408</v>
      </c>
      <c r="E15" s="336">
        <v>32.125</v>
      </c>
      <c r="F15" s="335">
        <v>248.68900000000002</v>
      </c>
      <c r="G15" s="337">
        <f t="shared" si="8"/>
        <v>1628.24</v>
      </c>
      <c r="H15" s="338">
        <f t="shared" si="9"/>
        <v>0.05631999486415221</v>
      </c>
      <c r="I15" s="339">
        <v>144.548</v>
      </c>
      <c r="J15" s="335">
        <v>1191.5050000000003</v>
      </c>
      <c r="K15" s="336">
        <v>32.774</v>
      </c>
      <c r="L15" s="335">
        <v>245.527</v>
      </c>
      <c r="M15" s="337">
        <f t="shared" si="10"/>
        <v>1614.3540000000003</v>
      </c>
      <c r="N15" s="340">
        <f t="shared" si="11"/>
        <v>0.008601583048079675</v>
      </c>
      <c r="O15" s="334">
        <v>1107.4880000000003</v>
      </c>
      <c r="P15" s="335">
        <v>7791.017999999999</v>
      </c>
      <c r="Q15" s="336">
        <v>234.92100000000005</v>
      </c>
      <c r="R15" s="335">
        <v>1746.3209999999997</v>
      </c>
      <c r="S15" s="337">
        <f t="shared" si="12"/>
        <v>10879.748</v>
      </c>
      <c r="T15" s="338">
        <f t="shared" si="13"/>
        <v>0.05522210994256003</v>
      </c>
      <c r="U15" s="339">
        <v>855.6540000000001</v>
      </c>
      <c r="V15" s="335">
        <v>7153.892</v>
      </c>
      <c r="W15" s="336">
        <v>218.761</v>
      </c>
      <c r="X15" s="335">
        <v>1787.4049999999997</v>
      </c>
      <c r="Y15" s="337">
        <f t="shared" si="14"/>
        <v>10015.712</v>
      </c>
      <c r="Z15" s="341">
        <f t="shared" si="7"/>
        <v>0.08626805563099249</v>
      </c>
    </row>
    <row r="16" spans="1:26" ht="18.75" customHeight="1">
      <c r="A16" s="382" t="s">
        <v>401</v>
      </c>
      <c r="B16" s="383" t="s">
        <v>402</v>
      </c>
      <c r="C16" s="334">
        <v>178.917</v>
      </c>
      <c r="D16" s="335">
        <v>598.965</v>
      </c>
      <c r="E16" s="336">
        <v>18.305999999999997</v>
      </c>
      <c r="F16" s="335">
        <v>1.528</v>
      </c>
      <c r="G16" s="337">
        <f t="shared" si="8"/>
        <v>797.7160000000001</v>
      </c>
      <c r="H16" s="338">
        <f t="shared" si="9"/>
        <v>0.027592591401176765</v>
      </c>
      <c r="I16" s="339">
        <v>231.914</v>
      </c>
      <c r="J16" s="335">
        <v>695.965</v>
      </c>
      <c r="K16" s="336">
        <v>0.927</v>
      </c>
      <c r="L16" s="335">
        <v>0.6540000000000001</v>
      </c>
      <c r="M16" s="337">
        <f t="shared" si="10"/>
        <v>929.46</v>
      </c>
      <c r="N16" s="340">
        <f t="shared" si="11"/>
        <v>-0.14174251716050168</v>
      </c>
      <c r="O16" s="334">
        <v>1154.6310000000003</v>
      </c>
      <c r="P16" s="335">
        <v>3910.9600000000014</v>
      </c>
      <c r="Q16" s="336">
        <v>456.04100000000017</v>
      </c>
      <c r="R16" s="335">
        <v>58.790000000000006</v>
      </c>
      <c r="S16" s="337">
        <f t="shared" si="12"/>
        <v>5580.422000000002</v>
      </c>
      <c r="T16" s="338">
        <f t="shared" si="13"/>
        <v>0.028324431522667698</v>
      </c>
      <c r="U16" s="339">
        <v>1755.7530000000006</v>
      </c>
      <c r="V16" s="335">
        <v>3885.309</v>
      </c>
      <c r="W16" s="336">
        <v>10.520000000000001</v>
      </c>
      <c r="X16" s="335">
        <v>14.46</v>
      </c>
      <c r="Y16" s="337">
        <f t="shared" si="14"/>
        <v>5666.042000000001</v>
      </c>
      <c r="Z16" s="341">
        <f>IF(ISERROR(S16/Y16-1),"         /0",IF(S16/Y16&gt;5,"  *  ",(S16/Y16-1)))</f>
        <v>-0.015111077538782602</v>
      </c>
    </row>
    <row r="17" spans="1:26" ht="18.75" customHeight="1">
      <c r="A17" s="382" t="s">
        <v>478</v>
      </c>
      <c r="B17" s="383" t="s">
        <v>478</v>
      </c>
      <c r="C17" s="334">
        <v>119.879</v>
      </c>
      <c r="D17" s="335">
        <v>9.071</v>
      </c>
      <c r="E17" s="336">
        <v>304.61199999999997</v>
      </c>
      <c r="F17" s="335">
        <v>71.821</v>
      </c>
      <c r="G17" s="337">
        <f t="shared" si="8"/>
        <v>505.38300000000004</v>
      </c>
      <c r="H17" s="338">
        <f t="shared" si="9"/>
        <v>0.0174809413627167</v>
      </c>
      <c r="I17" s="339">
        <v>124.45000000000002</v>
      </c>
      <c r="J17" s="335">
        <v>45.124</v>
      </c>
      <c r="K17" s="336">
        <v>248.85000000000002</v>
      </c>
      <c r="L17" s="335">
        <v>41.899</v>
      </c>
      <c r="M17" s="337">
        <f t="shared" si="10"/>
        <v>460.32300000000004</v>
      </c>
      <c r="N17" s="340">
        <f t="shared" si="11"/>
        <v>0.09788778748835059</v>
      </c>
      <c r="O17" s="334">
        <v>619.268</v>
      </c>
      <c r="P17" s="335">
        <v>116.39599999999999</v>
      </c>
      <c r="Q17" s="336">
        <v>1398.1219999999987</v>
      </c>
      <c r="R17" s="335">
        <v>346.1060000000002</v>
      </c>
      <c r="S17" s="337">
        <f t="shared" si="12"/>
        <v>2479.891999999999</v>
      </c>
      <c r="T17" s="338">
        <f t="shared" si="13"/>
        <v>0.0125871360871295</v>
      </c>
      <c r="U17" s="339">
        <v>894.687</v>
      </c>
      <c r="V17" s="335">
        <v>330.923</v>
      </c>
      <c r="W17" s="336">
        <v>1647.5929999999994</v>
      </c>
      <c r="X17" s="335">
        <v>261.698</v>
      </c>
      <c r="Y17" s="337">
        <f t="shared" si="14"/>
        <v>3134.9009999999994</v>
      </c>
      <c r="Z17" s="341">
        <f>IF(ISERROR(S17/Y17-1),"         /0",IF(S17/Y17&gt;5,"  *  ",(S17/Y17-1)))</f>
        <v>-0.20894088840445058</v>
      </c>
    </row>
    <row r="18" spans="1:26" ht="18.75" customHeight="1">
      <c r="A18" s="382" t="s">
        <v>417</v>
      </c>
      <c r="B18" s="383" t="s">
        <v>418</v>
      </c>
      <c r="C18" s="334">
        <v>273.37100000000004</v>
      </c>
      <c r="D18" s="335">
        <v>213.90499999999997</v>
      </c>
      <c r="E18" s="336">
        <v>2.28</v>
      </c>
      <c r="F18" s="335">
        <v>4.617</v>
      </c>
      <c r="G18" s="337">
        <f t="shared" si="8"/>
        <v>494.173</v>
      </c>
      <c r="H18" s="338">
        <f t="shared" si="9"/>
        <v>0.01709319315457346</v>
      </c>
      <c r="I18" s="339">
        <v>218.35299999999998</v>
      </c>
      <c r="J18" s="335">
        <v>237.096</v>
      </c>
      <c r="K18" s="336">
        <v>0.26</v>
      </c>
      <c r="L18" s="335">
        <v>1.112</v>
      </c>
      <c r="M18" s="337">
        <f t="shared" si="10"/>
        <v>456.82099999999997</v>
      </c>
      <c r="N18" s="340">
        <f t="shared" si="11"/>
        <v>0.08176506771799019</v>
      </c>
      <c r="O18" s="334">
        <v>1679.697</v>
      </c>
      <c r="P18" s="335">
        <v>1376.087</v>
      </c>
      <c r="Q18" s="336">
        <v>13.534999999999997</v>
      </c>
      <c r="R18" s="335">
        <v>22.079</v>
      </c>
      <c r="S18" s="337">
        <f t="shared" si="12"/>
        <v>3091.3979999999997</v>
      </c>
      <c r="T18" s="338">
        <f t="shared" si="13"/>
        <v>0.01569094433365646</v>
      </c>
      <c r="U18" s="339">
        <v>1541.6490000000001</v>
      </c>
      <c r="V18" s="335">
        <v>1500.6180000000004</v>
      </c>
      <c r="W18" s="336">
        <v>4.255999999999998</v>
      </c>
      <c r="X18" s="335">
        <v>12.844999999999997</v>
      </c>
      <c r="Y18" s="337">
        <f t="shared" si="14"/>
        <v>3059.3680000000004</v>
      </c>
      <c r="Z18" s="341">
        <f>IF(ISERROR(S18/Y18-1),"         /0",IF(S18/Y18&gt;5,"  *  ",(S18/Y18-1)))</f>
        <v>0.01046948258594571</v>
      </c>
    </row>
    <row r="19" spans="1:26" ht="18.75" customHeight="1">
      <c r="A19" s="382" t="s">
        <v>466</v>
      </c>
      <c r="B19" s="383" t="s">
        <v>466</v>
      </c>
      <c r="C19" s="334">
        <v>33.512</v>
      </c>
      <c r="D19" s="335">
        <v>120.09199999999998</v>
      </c>
      <c r="E19" s="336">
        <v>72.142</v>
      </c>
      <c r="F19" s="335">
        <v>258.353</v>
      </c>
      <c r="G19" s="337">
        <f t="shared" si="8"/>
        <v>484.099</v>
      </c>
      <c r="H19" s="338">
        <f t="shared" si="9"/>
        <v>0.016744738609628322</v>
      </c>
      <c r="I19" s="339">
        <v>151.823</v>
      </c>
      <c r="J19" s="335">
        <v>247.394</v>
      </c>
      <c r="K19" s="336">
        <v>52.13</v>
      </c>
      <c r="L19" s="335">
        <v>238.70400000000004</v>
      </c>
      <c r="M19" s="337">
        <f t="shared" si="10"/>
        <v>690.051</v>
      </c>
      <c r="N19" s="340">
        <f t="shared" si="11"/>
        <v>-0.29845909939989945</v>
      </c>
      <c r="O19" s="334">
        <v>318.24699999999996</v>
      </c>
      <c r="P19" s="335">
        <v>749.824</v>
      </c>
      <c r="Q19" s="336">
        <v>450.80000000000035</v>
      </c>
      <c r="R19" s="335">
        <v>1278.7399999999977</v>
      </c>
      <c r="S19" s="337">
        <f t="shared" si="12"/>
        <v>2797.610999999998</v>
      </c>
      <c r="T19" s="338">
        <f t="shared" si="13"/>
        <v>0.01419977578694977</v>
      </c>
      <c r="U19" s="339">
        <v>799.5229999999999</v>
      </c>
      <c r="V19" s="335">
        <v>1524.037</v>
      </c>
      <c r="W19" s="336">
        <v>408.65300000000036</v>
      </c>
      <c r="X19" s="335">
        <v>1690.4529999999959</v>
      </c>
      <c r="Y19" s="337">
        <f t="shared" si="14"/>
        <v>4422.665999999996</v>
      </c>
      <c r="Z19" s="341">
        <f t="shared" si="7"/>
        <v>-0.36743787570664377</v>
      </c>
    </row>
    <row r="20" spans="1:26" ht="18.75" customHeight="1">
      <c r="A20" s="382" t="s">
        <v>411</v>
      </c>
      <c r="B20" s="383" t="s">
        <v>412</v>
      </c>
      <c r="C20" s="334">
        <v>236.868</v>
      </c>
      <c r="D20" s="335">
        <v>192.40900000000002</v>
      </c>
      <c r="E20" s="336">
        <v>17.851000000000003</v>
      </c>
      <c r="F20" s="335">
        <v>3.97</v>
      </c>
      <c r="G20" s="337">
        <f t="shared" si="0"/>
        <v>451.09800000000007</v>
      </c>
      <c r="H20" s="338">
        <f t="shared" si="1"/>
        <v>0.015603250775825025</v>
      </c>
      <c r="I20" s="339">
        <v>268.264</v>
      </c>
      <c r="J20" s="335">
        <v>284.383</v>
      </c>
      <c r="K20" s="336">
        <v>17.359</v>
      </c>
      <c r="L20" s="335">
        <v>4.912</v>
      </c>
      <c r="M20" s="337">
        <f t="shared" si="2"/>
        <v>574.918</v>
      </c>
      <c r="N20" s="340">
        <f t="shared" si="3"/>
        <v>-0.21536984404732484</v>
      </c>
      <c r="O20" s="334">
        <v>1325.744</v>
      </c>
      <c r="P20" s="335">
        <v>1192.457</v>
      </c>
      <c r="Q20" s="336">
        <v>179.97299999999993</v>
      </c>
      <c r="R20" s="335">
        <v>23.067</v>
      </c>
      <c r="S20" s="337">
        <f t="shared" si="4"/>
        <v>2721.241</v>
      </c>
      <c r="T20" s="338">
        <f t="shared" si="5"/>
        <v>0.013812146171235032</v>
      </c>
      <c r="U20" s="339">
        <v>1419.1529999999998</v>
      </c>
      <c r="V20" s="335">
        <v>1361.4289999999996</v>
      </c>
      <c r="W20" s="336">
        <v>86.677</v>
      </c>
      <c r="X20" s="335">
        <v>24.795000000000005</v>
      </c>
      <c r="Y20" s="337">
        <f t="shared" si="6"/>
        <v>2892.0539999999996</v>
      </c>
      <c r="Z20" s="341">
        <f t="shared" si="7"/>
        <v>-0.059062866737619624</v>
      </c>
    </row>
    <row r="21" spans="1:26" ht="18.75" customHeight="1">
      <c r="A21" s="382" t="s">
        <v>409</v>
      </c>
      <c r="B21" s="383" t="s">
        <v>410</v>
      </c>
      <c r="C21" s="334">
        <v>105.09899999999999</v>
      </c>
      <c r="D21" s="335">
        <v>275.256</v>
      </c>
      <c r="E21" s="336">
        <v>19.147000000000002</v>
      </c>
      <c r="F21" s="335">
        <v>3.204</v>
      </c>
      <c r="G21" s="337">
        <f aca="true" t="shared" si="15" ref="G21:G56">SUM(C21:F21)</f>
        <v>402.70599999999996</v>
      </c>
      <c r="H21" s="338">
        <f t="shared" si="1"/>
        <v>0.013929396066773497</v>
      </c>
      <c r="I21" s="339">
        <v>189.18</v>
      </c>
      <c r="J21" s="335">
        <v>402.24</v>
      </c>
      <c r="K21" s="336">
        <v>12.497</v>
      </c>
      <c r="L21" s="335">
        <v>0.8160000000000002</v>
      </c>
      <c r="M21" s="337">
        <f aca="true" t="shared" si="16" ref="M21:M56">SUM(I21:L21)</f>
        <v>604.7330000000001</v>
      </c>
      <c r="N21" s="340">
        <f aca="true" t="shared" si="17" ref="N21:N56">IF(ISERROR(G21/M21-1),"         /0",(G21/M21-1))</f>
        <v>-0.33407636097252846</v>
      </c>
      <c r="O21" s="334">
        <v>804.3349999999999</v>
      </c>
      <c r="P21" s="335">
        <v>1814.8160000000003</v>
      </c>
      <c r="Q21" s="336">
        <v>187.81199999999993</v>
      </c>
      <c r="R21" s="335">
        <v>26.326999999999995</v>
      </c>
      <c r="S21" s="337">
        <f aca="true" t="shared" si="18" ref="S21:S56">SUM(O21:R21)</f>
        <v>2833.29</v>
      </c>
      <c r="T21" s="338">
        <f t="shared" si="5"/>
        <v>0.01438087094288911</v>
      </c>
      <c r="U21" s="339">
        <v>1206.339</v>
      </c>
      <c r="V21" s="335">
        <v>1965.5040000000004</v>
      </c>
      <c r="W21" s="336">
        <v>90.66000000000001</v>
      </c>
      <c r="X21" s="335">
        <v>21.168999999999993</v>
      </c>
      <c r="Y21" s="337">
        <f aca="true" t="shared" si="19" ref="Y21:Y56">SUM(U21:X21)</f>
        <v>3283.672</v>
      </c>
      <c r="Z21" s="341">
        <f aca="true" t="shared" si="20" ref="Z21:Z56">IF(ISERROR(S21/Y21-1),"         /0",IF(S21/Y21&gt;5,"  *  ",(S21/Y21-1)))</f>
        <v>-0.13715803527270687</v>
      </c>
    </row>
    <row r="22" spans="1:26" ht="18.75" customHeight="1">
      <c r="A22" s="382" t="s">
        <v>467</v>
      </c>
      <c r="B22" s="383" t="s">
        <v>468</v>
      </c>
      <c r="C22" s="334">
        <v>149.614</v>
      </c>
      <c r="D22" s="335">
        <v>114.103</v>
      </c>
      <c r="E22" s="336">
        <v>8.386</v>
      </c>
      <c r="F22" s="335">
        <v>7.72</v>
      </c>
      <c r="G22" s="337">
        <f t="shared" si="15"/>
        <v>279.82300000000004</v>
      </c>
      <c r="H22" s="338">
        <f t="shared" si="1"/>
        <v>0.009678935490389418</v>
      </c>
      <c r="I22" s="339">
        <v>141.341</v>
      </c>
      <c r="J22" s="335">
        <v>110.65299999999999</v>
      </c>
      <c r="K22" s="336">
        <v>10.892</v>
      </c>
      <c r="L22" s="335">
        <v>9.905</v>
      </c>
      <c r="M22" s="337">
        <f t="shared" si="16"/>
        <v>272.791</v>
      </c>
      <c r="N22" s="340">
        <f t="shared" si="17"/>
        <v>0.02577797654614722</v>
      </c>
      <c r="O22" s="334">
        <v>824.2570000000001</v>
      </c>
      <c r="P22" s="335">
        <v>724.4520000000001</v>
      </c>
      <c r="Q22" s="336">
        <v>51.362</v>
      </c>
      <c r="R22" s="335">
        <v>49.63199999999999</v>
      </c>
      <c r="S22" s="337">
        <f t="shared" si="18"/>
        <v>1649.7030000000004</v>
      </c>
      <c r="T22" s="338">
        <f t="shared" si="5"/>
        <v>0.00837336309982282</v>
      </c>
      <c r="U22" s="339">
        <v>775.7300000000001</v>
      </c>
      <c r="V22" s="335">
        <v>680.658</v>
      </c>
      <c r="W22" s="336">
        <v>52.872</v>
      </c>
      <c r="X22" s="335">
        <v>61.786000000000016</v>
      </c>
      <c r="Y22" s="337">
        <f t="shared" si="19"/>
        <v>1571.0460000000003</v>
      </c>
      <c r="Z22" s="341">
        <f t="shared" si="20"/>
        <v>0.05006664349738976</v>
      </c>
    </row>
    <row r="23" spans="1:26" ht="18.75" customHeight="1">
      <c r="A23" s="382" t="s">
        <v>436</v>
      </c>
      <c r="B23" s="383" t="s">
        <v>437</v>
      </c>
      <c r="C23" s="334">
        <v>82.96600000000001</v>
      </c>
      <c r="D23" s="335">
        <v>35.402</v>
      </c>
      <c r="E23" s="336">
        <v>87.949</v>
      </c>
      <c r="F23" s="335">
        <v>58.01900000000003</v>
      </c>
      <c r="G23" s="337">
        <f>SUM(C23:F23)</f>
        <v>264.336</v>
      </c>
      <c r="H23" s="338">
        <f>G23/$G$9</f>
        <v>0.009143248023885017</v>
      </c>
      <c r="I23" s="339">
        <v>141.396</v>
      </c>
      <c r="J23" s="335">
        <v>92.38199999999999</v>
      </c>
      <c r="K23" s="336">
        <v>92.377</v>
      </c>
      <c r="L23" s="335">
        <v>50.74599999999999</v>
      </c>
      <c r="M23" s="337">
        <f>SUM(I23:L23)</f>
        <v>376.90099999999995</v>
      </c>
      <c r="N23" s="340">
        <f>IF(ISERROR(G23/M23-1),"         /0",(G23/M23-1))</f>
        <v>-0.2986593296382869</v>
      </c>
      <c r="O23" s="334">
        <v>595.2789999999999</v>
      </c>
      <c r="P23" s="335">
        <v>316.9310000000001</v>
      </c>
      <c r="Q23" s="336">
        <v>691.6710000000005</v>
      </c>
      <c r="R23" s="335">
        <v>398.3759999999999</v>
      </c>
      <c r="S23" s="337">
        <f>SUM(O23:R23)</f>
        <v>2002.2570000000005</v>
      </c>
      <c r="T23" s="338">
        <f>S23/$S$9</f>
        <v>0.010162814082390552</v>
      </c>
      <c r="U23" s="339">
        <v>702.3509999999997</v>
      </c>
      <c r="V23" s="335">
        <v>514.802</v>
      </c>
      <c r="W23" s="336">
        <v>604.5210000000004</v>
      </c>
      <c r="X23" s="335">
        <v>405.8599999999993</v>
      </c>
      <c r="Y23" s="337">
        <f>SUM(U23:X23)</f>
        <v>2227.5339999999997</v>
      </c>
      <c r="Z23" s="341">
        <f>IF(ISERROR(S23/Y23-1),"         /0",IF(S23/Y23&gt;5,"  *  ",(S23/Y23-1)))</f>
        <v>-0.10113291200044494</v>
      </c>
    </row>
    <row r="24" spans="1:26" ht="18.75" customHeight="1">
      <c r="A24" s="382" t="s">
        <v>407</v>
      </c>
      <c r="B24" s="383" t="s">
        <v>408</v>
      </c>
      <c r="C24" s="334">
        <v>54.335</v>
      </c>
      <c r="D24" s="335">
        <v>172.456</v>
      </c>
      <c r="E24" s="336">
        <v>0.20800000000000002</v>
      </c>
      <c r="F24" s="335">
        <v>1.6099999999999999</v>
      </c>
      <c r="G24" s="337">
        <f>SUM(C24:F24)</f>
        <v>228.609</v>
      </c>
      <c r="H24" s="338">
        <f>G24/$G$9</f>
        <v>0.007907469234203173</v>
      </c>
      <c r="I24" s="339">
        <v>229.063</v>
      </c>
      <c r="J24" s="335">
        <v>166.94899999999998</v>
      </c>
      <c r="K24" s="336">
        <v>0.77</v>
      </c>
      <c r="L24" s="335">
        <v>1.7530000000000001</v>
      </c>
      <c r="M24" s="337">
        <f>SUM(I24:L24)</f>
        <v>398.5349999999999</v>
      </c>
      <c r="N24" s="340">
        <f>IF(ISERROR(G24/M24-1),"         /0",(G24/M24-1))</f>
        <v>-0.42637660431329727</v>
      </c>
      <c r="O24" s="334">
        <v>693.4680000000001</v>
      </c>
      <c r="P24" s="335">
        <v>1068.9730000000002</v>
      </c>
      <c r="Q24" s="336">
        <v>1.5720000000000003</v>
      </c>
      <c r="R24" s="335">
        <v>6.196</v>
      </c>
      <c r="S24" s="337">
        <f>SUM(O24:R24)</f>
        <v>1770.209</v>
      </c>
      <c r="T24" s="338">
        <f>S24/$S$9</f>
        <v>0.008985012889940948</v>
      </c>
      <c r="U24" s="339">
        <v>1009.588</v>
      </c>
      <c r="V24" s="335">
        <v>1016.7280000000001</v>
      </c>
      <c r="W24" s="336">
        <v>5.098999999999999</v>
      </c>
      <c r="X24" s="335">
        <v>9.268999999999998</v>
      </c>
      <c r="Y24" s="337">
        <f>SUM(U24:X24)</f>
        <v>2040.684</v>
      </c>
      <c r="Z24" s="341">
        <f>IF(ISERROR(S24/Y24-1),"         /0",IF(S24/Y24&gt;5,"  *  ",(S24/Y24-1)))</f>
        <v>-0.1325413439807437</v>
      </c>
    </row>
    <row r="25" spans="1:26" ht="18.75" customHeight="1">
      <c r="A25" s="382" t="s">
        <v>464</v>
      </c>
      <c r="B25" s="383" t="s">
        <v>465</v>
      </c>
      <c r="C25" s="334">
        <v>64.416</v>
      </c>
      <c r="D25" s="335">
        <v>138.597</v>
      </c>
      <c r="E25" s="336">
        <v>8.024</v>
      </c>
      <c r="F25" s="335">
        <v>14.754</v>
      </c>
      <c r="G25" s="337">
        <f>SUM(C25:F25)</f>
        <v>225.791</v>
      </c>
      <c r="H25" s="338">
        <f>G25/$G$9</f>
        <v>0.007809996045037459</v>
      </c>
      <c r="I25" s="339">
        <v>75.117</v>
      </c>
      <c r="J25" s="335">
        <v>169.727</v>
      </c>
      <c r="K25" s="336">
        <v>17.936999999999998</v>
      </c>
      <c r="L25" s="335">
        <v>26.028000000000002</v>
      </c>
      <c r="M25" s="337">
        <f>SUM(I25:L25)</f>
        <v>288.809</v>
      </c>
      <c r="N25" s="340">
        <f>IF(ISERROR(G25/M25-1),"         /0",(G25/M25-1))</f>
        <v>-0.2181995713429984</v>
      </c>
      <c r="O25" s="334">
        <v>691.6320000000001</v>
      </c>
      <c r="P25" s="335">
        <v>1046.8490000000002</v>
      </c>
      <c r="Q25" s="336">
        <v>70.12599999999999</v>
      </c>
      <c r="R25" s="335">
        <v>88.35799999999999</v>
      </c>
      <c r="S25" s="337">
        <f>SUM(O25:R25)</f>
        <v>1896.9650000000001</v>
      </c>
      <c r="T25" s="338">
        <f>S25/$S$9</f>
        <v>0.009628385674667133</v>
      </c>
      <c r="U25" s="339">
        <v>453.667</v>
      </c>
      <c r="V25" s="335">
        <v>835.671</v>
      </c>
      <c r="W25" s="336">
        <v>91.06200000000001</v>
      </c>
      <c r="X25" s="335">
        <v>129.41</v>
      </c>
      <c r="Y25" s="337">
        <f>SUM(U25:X25)</f>
        <v>1509.8100000000002</v>
      </c>
      <c r="Z25" s="341">
        <f>IF(ISERROR(S25/Y25-1),"         /0",IF(S25/Y25&gt;5,"  *  ",(S25/Y25-1)))</f>
        <v>0.25642630529669286</v>
      </c>
    </row>
    <row r="26" spans="1:26" ht="18.75" customHeight="1">
      <c r="A26" s="382" t="s">
        <v>413</v>
      </c>
      <c r="B26" s="383" t="s">
        <v>414</v>
      </c>
      <c r="C26" s="334">
        <v>43.69199999999999</v>
      </c>
      <c r="D26" s="335">
        <v>21.223000000000003</v>
      </c>
      <c r="E26" s="336">
        <v>57.53900000000002</v>
      </c>
      <c r="F26" s="335">
        <v>45.544</v>
      </c>
      <c r="G26" s="337">
        <f>SUM(C26:F26)</f>
        <v>167.998</v>
      </c>
      <c r="H26" s="338">
        <f>G26/$G$9</f>
        <v>0.0058109655193262924</v>
      </c>
      <c r="I26" s="339">
        <v>36.873</v>
      </c>
      <c r="J26" s="335">
        <v>13.471</v>
      </c>
      <c r="K26" s="336">
        <v>71.04700000000001</v>
      </c>
      <c r="L26" s="335">
        <v>40.171999999999976</v>
      </c>
      <c r="M26" s="337">
        <f>SUM(I26:L26)</f>
        <v>161.563</v>
      </c>
      <c r="N26" s="340">
        <f>IF(ISERROR(G26/M26-1),"         /0",(G26/M26-1))</f>
        <v>0.03982966397009213</v>
      </c>
      <c r="O26" s="334">
        <v>300.38699999999994</v>
      </c>
      <c r="P26" s="335">
        <v>159.12900000000002</v>
      </c>
      <c r="Q26" s="336">
        <v>327.59999999999997</v>
      </c>
      <c r="R26" s="335">
        <v>300.81300000000016</v>
      </c>
      <c r="S26" s="337">
        <f>SUM(O26:R26)</f>
        <v>1087.929</v>
      </c>
      <c r="T26" s="338">
        <f>S26/$S$9</f>
        <v>0.005521978528151516</v>
      </c>
      <c r="U26" s="339">
        <v>926.7620000000003</v>
      </c>
      <c r="V26" s="335">
        <v>855.3529999999996</v>
      </c>
      <c r="W26" s="336">
        <v>385.218</v>
      </c>
      <c r="X26" s="335">
        <v>297.5870000000002</v>
      </c>
      <c r="Y26" s="337">
        <f>SUM(U26:X26)</f>
        <v>2464.92</v>
      </c>
      <c r="Z26" s="341">
        <f>IF(ISERROR(S26/Y26-1),"         /0",IF(S26/Y26&gt;5,"  *  ",(S26/Y26-1)))</f>
        <v>-0.5586351686870161</v>
      </c>
    </row>
    <row r="27" spans="1:26" ht="18.75" customHeight="1">
      <c r="A27" s="382" t="s">
        <v>415</v>
      </c>
      <c r="B27" s="383" t="s">
        <v>416</v>
      </c>
      <c r="C27" s="334">
        <v>31.733</v>
      </c>
      <c r="D27" s="335">
        <v>127.251</v>
      </c>
      <c r="E27" s="336">
        <v>2.3529999999999998</v>
      </c>
      <c r="F27" s="335">
        <v>5.183</v>
      </c>
      <c r="G27" s="337">
        <f t="shared" si="15"/>
        <v>166.52</v>
      </c>
      <c r="H27" s="338">
        <f t="shared" si="1"/>
        <v>0.00575984224977806</v>
      </c>
      <c r="I27" s="339">
        <v>46.378</v>
      </c>
      <c r="J27" s="335">
        <v>172.888</v>
      </c>
      <c r="K27" s="336">
        <v>0.20500000000000002</v>
      </c>
      <c r="L27" s="335">
        <v>0.29800000000000004</v>
      </c>
      <c r="M27" s="337">
        <f t="shared" si="16"/>
        <v>219.76900000000003</v>
      </c>
      <c r="N27" s="340">
        <f t="shared" si="17"/>
        <v>-0.24229531917604397</v>
      </c>
      <c r="O27" s="334">
        <v>261.006</v>
      </c>
      <c r="P27" s="335">
        <v>932.0849999999999</v>
      </c>
      <c r="Q27" s="336">
        <v>7.4799999999999995</v>
      </c>
      <c r="R27" s="335">
        <v>15.820999999999998</v>
      </c>
      <c r="S27" s="337">
        <f t="shared" si="18"/>
        <v>1216.3919999999998</v>
      </c>
      <c r="T27" s="338">
        <f t="shared" si="5"/>
        <v>0.006174015497165051</v>
      </c>
      <c r="U27" s="339">
        <v>309.42100000000005</v>
      </c>
      <c r="V27" s="335">
        <v>1013.185</v>
      </c>
      <c r="W27" s="336">
        <v>10.075</v>
      </c>
      <c r="X27" s="335">
        <v>8.909999999999997</v>
      </c>
      <c r="Y27" s="337">
        <f t="shared" si="19"/>
        <v>1341.5910000000001</v>
      </c>
      <c r="Z27" s="341">
        <f t="shared" si="20"/>
        <v>-0.09332128793350603</v>
      </c>
    </row>
    <row r="28" spans="1:26" ht="18.75" customHeight="1">
      <c r="A28" s="382" t="s">
        <v>428</v>
      </c>
      <c r="B28" s="383" t="s">
        <v>429</v>
      </c>
      <c r="C28" s="334">
        <v>41.318</v>
      </c>
      <c r="D28" s="335">
        <v>121.383</v>
      </c>
      <c r="E28" s="336">
        <v>0.1</v>
      </c>
      <c r="F28" s="335">
        <v>0.15000000000000002</v>
      </c>
      <c r="G28" s="337">
        <f t="shared" si="15"/>
        <v>162.951</v>
      </c>
      <c r="H28" s="338">
        <f t="shared" si="1"/>
        <v>0.005636392351931206</v>
      </c>
      <c r="I28" s="339">
        <v>64.19500000000001</v>
      </c>
      <c r="J28" s="335">
        <v>143.369</v>
      </c>
      <c r="K28" s="336">
        <v>0.2</v>
      </c>
      <c r="L28" s="335">
        <v>4.321</v>
      </c>
      <c r="M28" s="337">
        <f t="shared" si="16"/>
        <v>212.085</v>
      </c>
      <c r="N28" s="340" t="s">
        <v>45</v>
      </c>
      <c r="O28" s="334">
        <v>288.457</v>
      </c>
      <c r="P28" s="335">
        <v>838.6969999999999</v>
      </c>
      <c r="Q28" s="336">
        <v>4.043</v>
      </c>
      <c r="R28" s="335">
        <v>2.6059999999999994</v>
      </c>
      <c r="S28" s="337">
        <f t="shared" si="18"/>
        <v>1133.8029999999999</v>
      </c>
      <c r="T28" s="338">
        <f t="shared" si="5"/>
        <v>0.005754820232895503</v>
      </c>
      <c r="U28" s="339">
        <v>354.116</v>
      </c>
      <c r="V28" s="335">
        <v>995.009</v>
      </c>
      <c r="W28" s="336">
        <v>1.1830000000000003</v>
      </c>
      <c r="X28" s="335">
        <v>5.106</v>
      </c>
      <c r="Y28" s="337">
        <f t="shared" si="19"/>
        <v>1355.414</v>
      </c>
      <c r="Z28" s="341">
        <f t="shared" si="20"/>
        <v>-0.16350059834117114</v>
      </c>
    </row>
    <row r="29" spans="1:26" ht="18.75" customHeight="1">
      <c r="A29" s="382" t="s">
        <v>467</v>
      </c>
      <c r="B29" s="383" t="s">
        <v>491</v>
      </c>
      <c r="C29" s="334">
        <v>83.10999999999999</v>
      </c>
      <c r="D29" s="335">
        <v>1.67</v>
      </c>
      <c r="E29" s="336">
        <v>28.502</v>
      </c>
      <c r="F29" s="335">
        <v>34.119</v>
      </c>
      <c r="G29" s="337">
        <f t="shared" si="15"/>
        <v>147.40099999999998</v>
      </c>
      <c r="H29" s="338">
        <f t="shared" si="1"/>
        <v>0.0050985257474149386</v>
      </c>
      <c r="I29" s="339"/>
      <c r="J29" s="335"/>
      <c r="K29" s="336">
        <v>40.847</v>
      </c>
      <c r="L29" s="335">
        <v>48.545</v>
      </c>
      <c r="M29" s="337">
        <f t="shared" si="16"/>
        <v>89.392</v>
      </c>
      <c r="N29" s="340">
        <f t="shared" si="17"/>
        <v>0.6489283157329513</v>
      </c>
      <c r="O29" s="334">
        <v>409.4300000000001</v>
      </c>
      <c r="P29" s="335">
        <v>3.07</v>
      </c>
      <c r="Q29" s="336">
        <v>193.28800000000007</v>
      </c>
      <c r="R29" s="335">
        <v>240.45800000000006</v>
      </c>
      <c r="S29" s="337">
        <f t="shared" si="18"/>
        <v>846.2460000000003</v>
      </c>
      <c r="T29" s="338">
        <f t="shared" si="5"/>
        <v>0.004295273167214137</v>
      </c>
      <c r="U29" s="339">
        <v>64.04</v>
      </c>
      <c r="V29" s="335">
        <v>22.549999999999997</v>
      </c>
      <c r="W29" s="336">
        <v>213.68499999999995</v>
      </c>
      <c r="X29" s="335">
        <v>249.37999999999997</v>
      </c>
      <c r="Y29" s="337">
        <f t="shared" si="19"/>
        <v>549.655</v>
      </c>
      <c r="Z29" s="341">
        <f t="shared" si="20"/>
        <v>0.5395948367612418</v>
      </c>
    </row>
    <row r="30" spans="1:26" ht="18.75" customHeight="1">
      <c r="A30" s="382" t="s">
        <v>494</v>
      </c>
      <c r="B30" s="383" t="s">
        <v>495</v>
      </c>
      <c r="C30" s="334">
        <v>5.04</v>
      </c>
      <c r="D30" s="335">
        <v>51.45</v>
      </c>
      <c r="E30" s="336">
        <v>28.634999999999998</v>
      </c>
      <c r="F30" s="335">
        <v>60.329</v>
      </c>
      <c r="G30" s="337">
        <f t="shared" si="15"/>
        <v>145.454</v>
      </c>
      <c r="H30" s="338">
        <f t="shared" si="1"/>
        <v>0.005031180006000588</v>
      </c>
      <c r="I30" s="339">
        <v>4.115</v>
      </c>
      <c r="J30" s="335">
        <v>36.07</v>
      </c>
      <c r="K30" s="336">
        <v>5.7</v>
      </c>
      <c r="L30" s="335">
        <v>14.3</v>
      </c>
      <c r="M30" s="337">
        <f t="shared" si="16"/>
        <v>60.185</v>
      </c>
      <c r="N30" s="340">
        <f t="shared" si="17"/>
        <v>1.4167815900972003</v>
      </c>
      <c r="O30" s="334">
        <v>33.06999999999999</v>
      </c>
      <c r="P30" s="335">
        <v>215.41199999999998</v>
      </c>
      <c r="Q30" s="336">
        <v>103.78999999999999</v>
      </c>
      <c r="R30" s="335">
        <v>260.58000000000004</v>
      </c>
      <c r="S30" s="337">
        <f t="shared" si="18"/>
        <v>612.852</v>
      </c>
      <c r="T30" s="338">
        <f t="shared" si="5"/>
        <v>0.0031106401106457426</v>
      </c>
      <c r="U30" s="339">
        <v>44.15500000000001</v>
      </c>
      <c r="V30" s="335">
        <v>242.82999999999998</v>
      </c>
      <c r="W30" s="336">
        <v>6.220000000000001</v>
      </c>
      <c r="X30" s="335">
        <v>14.997</v>
      </c>
      <c r="Y30" s="337">
        <f t="shared" si="19"/>
        <v>308.20200000000006</v>
      </c>
      <c r="Z30" s="341">
        <f t="shared" si="20"/>
        <v>0.9884750910117386</v>
      </c>
    </row>
    <row r="31" spans="1:26" ht="18.75" customHeight="1">
      <c r="A31" s="382" t="s">
        <v>419</v>
      </c>
      <c r="B31" s="383" t="s">
        <v>420</v>
      </c>
      <c r="C31" s="334">
        <v>21.383</v>
      </c>
      <c r="D31" s="335">
        <v>114.269</v>
      </c>
      <c r="E31" s="336">
        <v>0.08</v>
      </c>
      <c r="F31" s="335">
        <v>0.262</v>
      </c>
      <c r="G31" s="337">
        <f t="shared" si="15"/>
        <v>135.99400000000003</v>
      </c>
      <c r="H31" s="338">
        <f t="shared" si="1"/>
        <v>0.004703963409298087</v>
      </c>
      <c r="I31" s="339">
        <v>25.062</v>
      </c>
      <c r="J31" s="335">
        <v>94.62100000000001</v>
      </c>
      <c r="K31" s="336">
        <v>0.432</v>
      </c>
      <c r="L31" s="335">
        <v>0.5349999999999999</v>
      </c>
      <c r="M31" s="337">
        <f t="shared" si="16"/>
        <v>120.65</v>
      </c>
      <c r="N31" s="340">
        <f t="shared" si="17"/>
        <v>0.1271777869871531</v>
      </c>
      <c r="O31" s="334">
        <v>183.939</v>
      </c>
      <c r="P31" s="335">
        <v>704.6239999999999</v>
      </c>
      <c r="Q31" s="336">
        <v>3.4669999999999987</v>
      </c>
      <c r="R31" s="335">
        <v>2.582</v>
      </c>
      <c r="S31" s="337">
        <f t="shared" si="18"/>
        <v>894.6119999999999</v>
      </c>
      <c r="T31" s="338">
        <f t="shared" si="5"/>
        <v>0.004540763464368247</v>
      </c>
      <c r="U31" s="339">
        <v>195.125</v>
      </c>
      <c r="V31" s="335">
        <v>645.532</v>
      </c>
      <c r="W31" s="336">
        <v>3.579999999999999</v>
      </c>
      <c r="X31" s="335">
        <v>3.3049999999999997</v>
      </c>
      <c r="Y31" s="337">
        <f t="shared" si="19"/>
        <v>847.542</v>
      </c>
      <c r="Z31" s="341">
        <f t="shared" si="20"/>
        <v>0.05553707072923797</v>
      </c>
    </row>
    <row r="32" spans="1:26" ht="18.75" customHeight="1">
      <c r="A32" s="382" t="s">
        <v>423</v>
      </c>
      <c r="B32" s="383" t="s">
        <v>424</v>
      </c>
      <c r="C32" s="334">
        <v>4.853</v>
      </c>
      <c r="D32" s="335">
        <v>14.463999999999999</v>
      </c>
      <c r="E32" s="336">
        <v>35.47499999999999</v>
      </c>
      <c r="F32" s="335">
        <v>38.63700000000001</v>
      </c>
      <c r="G32" s="337">
        <f t="shared" si="15"/>
        <v>93.429</v>
      </c>
      <c r="H32" s="338">
        <f t="shared" si="1"/>
        <v>0.003231661671598092</v>
      </c>
      <c r="I32" s="339">
        <v>2.391</v>
      </c>
      <c r="J32" s="335">
        <v>9.849</v>
      </c>
      <c r="K32" s="336">
        <v>20.252000000000002</v>
      </c>
      <c r="L32" s="335">
        <v>33.874</v>
      </c>
      <c r="M32" s="337">
        <f t="shared" si="16"/>
        <v>66.36600000000001</v>
      </c>
      <c r="N32" s="340">
        <f t="shared" si="17"/>
        <v>0.4077841063195007</v>
      </c>
      <c r="O32" s="334">
        <v>32.50000000000001</v>
      </c>
      <c r="P32" s="335">
        <v>65.709</v>
      </c>
      <c r="Q32" s="336">
        <v>211.278</v>
      </c>
      <c r="R32" s="335">
        <v>220.07200000000003</v>
      </c>
      <c r="S32" s="337">
        <f t="shared" si="18"/>
        <v>529.559</v>
      </c>
      <c r="T32" s="338">
        <f t="shared" si="5"/>
        <v>0.002687871568263543</v>
      </c>
      <c r="U32" s="339">
        <v>23.193000000000005</v>
      </c>
      <c r="V32" s="335">
        <v>80.558</v>
      </c>
      <c r="W32" s="336">
        <v>139.29800000000006</v>
      </c>
      <c r="X32" s="335">
        <v>174.03</v>
      </c>
      <c r="Y32" s="337">
        <f t="shared" si="19"/>
        <v>417.07900000000006</v>
      </c>
      <c r="Z32" s="341">
        <f t="shared" si="20"/>
        <v>0.269685119605638</v>
      </c>
    </row>
    <row r="33" spans="1:26" ht="18.75" customHeight="1">
      <c r="A33" s="382" t="s">
        <v>460</v>
      </c>
      <c r="B33" s="383" t="s">
        <v>461</v>
      </c>
      <c r="C33" s="334">
        <v>0.651</v>
      </c>
      <c r="D33" s="335">
        <v>7.335</v>
      </c>
      <c r="E33" s="336">
        <v>38.749</v>
      </c>
      <c r="F33" s="335">
        <v>38.068999999999996</v>
      </c>
      <c r="G33" s="337">
        <f t="shared" si="15"/>
        <v>84.804</v>
      </c>
      <c r="H33" s="338">
        <f t="shared" si="1"/>
        <v>0.0029333273009258857</v>
      </c>
      <c r="I33" s="339">
        <v>4.258</v>
      </c>
      <c r="J33" s="335">
        <v>6.930000000000001</v>
      </c>
      <c r="K33" s="336">
        <v>38.622</v>
      </c>
      <c r="L33" s="335">
        <v>38.618999999999986</v>
      </c>
      <c r="M33" s="337">
        <f t="shared" si="16"/>
        <v>88.42899999999999</v>
      </c>
      <c r="N33" s="340">
        <f t="shared" si="17"/>
        <v>-0.04099333928914706</v>
      </c>
      <c r="O33" s="334">
        <v>5.128</v>
      </c>
      <c r="P33" s="335">
        <v>43.32</v>
      </c>
      <c r="Q33" s="336">
        <v>288.29900000000004</v>
      </c>
      <c r="R33" s="335">
        <v>252.26700000000005</v>
      </c>
      <c r="S33" s="337">
        <f t="shared" si="18"/>
        <v>589.0140000000001</v>
      </c>
      <c r="T33" s="338">
        <f t="shared" si="5"/>
        <v>0.0029896460713710517</v>
      </c>
      <c r="U33" s="339">
        <v>17.342000000000002</v>
      </c>
      <c r="V33" s="335">
        <v>28.818000000000005</v>
      </c>
      <c r="W33" s="336">
        <v>262.95599999999996</v>
      </c>
      <c r="X33" s="335">
        <v>274.524</v>
      </c>
      <c r="Y33" s="337">
        <f t="shared" si="19"/>
        <v>583.64</v>
      </c>
      <c r="Z33" s="341">
        <f t="shared" si="20"/>
        <v>0.009207730792954782</v>
      </c>
    </row>
    <row r="34" spans="1:26" ht="18.75" customHeight="1">
      <c r="A34" s="382" t="s">
        <v>497</v>
      </c>
      <c r="B34" s="383" t="s">
        <v>498</v>
      </c>
      <c r="C34" s="334">
        <v>0</v>
      </c>
      <c r="D34" s="335">
        <v>0</v>
      </c>
      <c r="E34" s="336">
        <v>42.099999999999994</v>
      </c>
      <c r="F34" s="335">
        <v>39.955999999999996</v>
      </c>
      <c r="G34" s="337">
        <f t="shared" si="15"/>
        <v>82.05599999999998</v>
      </c>
      <c r="H34" s="338">
        <f t="shared" si="1"/>
        <v>0.0028382753762178016</v>
      </c>
      <c r="I34" s="339"/>
      <c r="J34" s="335"/>
      <c r="K34" s="336">
        <v>0.3</v>
      </c>
      <c r="L34" s="335">
        <v>0.25</v>
      </c>
      <c r="M34" s="337">
        <f t="shared" si="16"/>
        <v>0.55</v>
      </c>
      <c r="N34" s="340" t="s">
        <v>45</v>
      </c>
      <c r="O34" s="334">
        <v>0</v>
      </c>
      <c r="P34" s="335">
        <v>0</v>
      </c>
      <c r="Q34" s="336">
        <v>301.54600000000005</v>
      </c>
      <c r="R34" s="335">
        <v>291.319</v>
      </c>
      <c r="S34" s="337">
        <f t="shared" si="18"/>
        <v>592.865</v>
      </c>
      <c r="T34" s="338">
        <f t="shared" si="5"/>
        <v>0.003009192511728751</v>
      </c>
      <c r="U34" s="339">
        <v>0</v>
      </c>
      <c r="V34" s="335">
        <v>0</v>
      </c>
      <c r="W34" s="336">
        <v>3.415</v>
      </c>
      <c r="X34" s="335">
        <v>1.3310000000000002</v>
      </c>
      <c r="Y34" s="337">
        <f t="shared" si="19"/>
        <v>4.746</v>
      </c>
      <c r="Z34" s="341" t="str">
        <f t="shared" si="20"/>
        <v>  *  </v>
      </c>
    </row>
    <row r="35" spans="1:26" ht="18.75" customHeight="1">
      <c r="A35" s="382" t="s">
        <v>499</v>
      </c>
      <c r="B35" s="383" t="s">
        <v>499</v>
      </c>
      <c r="C35" s="334">
        <v>4.999999999999999</v>
      </c>
      <c r="D35" s="335">
        <v>13.705000000000002</v>
      </c>
      <c r="E35" s="336">
        <v>14.55</v>
      </c>
      <c r="F35" s="335">
        <v>44.675</v>
      </c>
      <c r="G35" s="337">
        <f t="shared" si="15"/>
        <v>77.93</v>
      </c>
      <c r="H35" s="338">
        <f t="shared" si="1"/>
        <v>0.0026955591311866693</v>
      </c>
      <c r="I35" s="339">
        <v>46.69</v>
      </c>
      <c r="J35" s="335">
        <v>57.29200000000001</v>
      </c>
      <c r="K35" s="336">
        <v>0.16</v>
      </c>
      <c r="L35" s="335">
        <v>0.22</v>
      </c>
      <c r="M35" s="337">
        <f t="shared" si="16"/>
        <v>104.362</v>
      </c>
      <c r="N35" s="340">
        <f t="shared" si="17"/>
        <v>-0.2532722638508268</v>
      </c>
      <c r="O35" s="334">
        <v>45.6</v>
      </c>
      <c r="P35" s="335">
        <v>123.74399999999999</v>
      </c>
      <c r="Q35" s="336">
        <v>40.06399999999999</v>
      </c>
      <c r="R35" s="335">
        <v>154.32999999999998</v>
      </c>
      <c r="S35" s="337">
        <f t="shared" si="18"/>
        <v>363.73799999999994</v>
      </c>
      <c r="T35" s="338">
        <f t="shared" si="5"/>
        <v>0.0018462173780391695</v>
      </c>
      <c r="U35" s="339">
        <v>241.84</v>
      </c>
      <c r="V35" s="335">
        <v>308.65199999999993</v>
      </c>
      <c r="W35" s="336">
        <v>2.775</v>
      </c>
      <c r="X35" s="335">
        <v>4.7059999999999995</v>
      </c>
      <c r="Y35" s="337">
        <f t="shared" si="19"/>
        <v>557.973</v>
      </c>
      <c r="Z35" s="341">
        <f t="shared" si="20"/>
        <v>-0.3481082417966461</v>
      </c>
    </row>
    <row r="36" spans="1:26" ht="18.75" customHeight="1">
      <c r="A36" s="382" t="s">
        <v>500</v>
      </c>
      <c r="B36" s="383" t="s">
        <v>501</v>
      </c>
      <c r="C36" s="334">
        <v>0</v>
      </c>
      <c r="D36" s="335">
        <v>75.71</v>
      </c>
      <c r="E36" s="336">
        <v>0</v>
      </c>
      <c r="F36" s="335">
        <v>0</v>
      </c>
      <c r="G36" s="337">
        <f t="shared" si="15"/>
        <v>75.71</v>
      </c>
      <c r="H36" s="338">
        <f t="shared" si="1"/>
        <v>0.0026187704583875617</v>
      </c>
      <c r="I36" s="339">
        <v>2</v>
      </c>
      <c r="J36" s="335">
        <v>25.108</v>
      </c>
      <c r="K36" s="336"/>
      <c r="L36" s="335"/>
      <c r="M36" s="337">
        <f t="shared" si="16"/>
        <v>27.108</v>
      </c>
      <c r="N36" s="340">
        <f t="shared" si="17"/>
        <v>1.792902464217205</v>
      </c>
      <c r="O36" s="334">
        <v>0</v>
      </c>
      <c r="P36" s="335">
        <v>390.255</v>
      </c>
      <c r="Q36" s="336">
        <v>0.1</v>
      </c>
      <c r="R36" s="335">
        <v>0.15</v>
      </c>
      <c r="S36" s="337">
        <f t="shared" si="18"/>
        <v>390.505</v>
      </c>
      <c r="T36" s="338">
        <f t="shared" si="5"/>
        <v>0.00198207808150698</v>
      </c>
      <c r="U36" s="339">
        <v>13.5</v>
      </c>
      <c r="V36" s="335">
        <v>57.58800000000001</v>
      </c>
      <c r="W36" s="336">
        <v>9.75</v>
      </c>
      <c r="X36" s="335">
        <v>182.10000000000002</v>
      </c>
      <c r="Y36" s="337">
        <f t="shared" si="19"/>
        <v>262.93800000000005</v>
      </c>
      <c r="Z36" s="341">
        <f t="shared" si="20"/>
        <v>0.4851599996957454</v>
      </c>
    </row>
    <row r="37" spans="1:26" ht="18.75" customHeight="1">
      <c r="A37" s="382" t="s">
        <v>438</v>
      </c>
      <c r="B37" s="383" t="s">
        <v>439</v>
      </c>
      <c r="C37" s="334">
        <v>37.49</v>
      </c>
      <c r="D37" s="335">
        <v>37.785</v>
      </c>
      <c r="E37" s="336">
        <v>0</v>
      </c>
      <c r="F37" s="335">
        <v>0</v>
      </c>
      <c r="G37" s="337">
        <f>SUM(C37:F37)</f>
        <v>75.275</v>
      </c>
      <c r="H37" s="338">
        <f>G37/$G$9</f>
        <v>0.0026037240292580074</v>
      </c>
      <c r="I37" s="339">
        <v>30.543</v>
      </c>
      <c r="J37" s="335">
        <v>34.68</v>
      </c>
      <c r="K37" s="336">
        <v>0</v>
      </c>
      <c r="L37" s="335">
        <v>0</v>
      </c>
      <c r="M37" s="337">
        <f>SUM(I37:L37)</f>
        <v>65.223</v>
      </c>
      <c r="N37" s="340">
        <f>IF(ISERROR(G37/M37-1),"         /0",(G37/M37-1))</f>
        <v>0.15411741256918576</v>
      </c>
      <c r="O37" s="334">
        <v>256.048</v>
      </c>
      <c r="P37" s="335">
        <v>230.97899999999998</v>
      </c>
      <c r="Q37" s="336">
        <v>1.638</v>
      </c>
      <c r="R37" s="335">
        <v>11.278</v>
      </c>
      <c r="S37" s="337">
        <f>SUM(O37:R37)</f>
        <v>499.943</v>
      </c>
      <c r="T37" s="338">
        <f>S37/$S$9</f>
        <v>0.0025375502549335968</v>
      </c>
      <c r="U37" s="339">
        <v>320.476</v>
      </c>
      <c r="V37" s="335">
        <v>252.15799999999996</v>
      </c>
      <c r="W37" s="336">
        <v>0.675</v>
      </c>
      <c r="X37" s="335">
        <v>4.5520000000000005</v>
      </c>
      <c r="Y37" s="337">
        <f>SUM(U37:X37)</f>
        <v>577.861</v>
      </c>
      <c r="Z37" s="341">
        <f>IF(ISERROR(S37/Y37-1),"         /0",IF(S37/Y37&gt;5,"  *  ",(S37/Y37-1)))</f>
        <v>-0.13483865497065906</v>
      </c>
    </row>
    <row r="38" spans="1:26" ht="18.75" customHeight="1">
      <c r="A38" s="382" t="s">
        <v>502</v>
      </c>
      <c r="B38" s="383" t="s">
        <v>503</v>
      </c>
      <c r="C38" s="334">
        <v>26.63</v>
      </c>
      <c r="D38" s="335">
        <v>37.050000000000004</v>
      </c>
      <c r="E38" s="336">
        <v>5.6899999999999995</v>
      </c>
      <c r="F38" s="335">
        <v>3.48</v>
      </c>
      <c r="G38" s="337">
        <f t="shared" si="15"/>
        <v>72.85000000000001</v>
      </c>
      <c r="H38" s="338">
        <f t="shared" si="1"/>
        <v>0.0025198445105472714</v>
      </c>
      <c r="I38" s="339">
        <v>38.9</v>
      </c>
      <c r="J38" s="335">
        <v>40.01</v>
      </c>
      <c r="K38" s="336">
        <v>19.166000000000004</v>
      </c>
      <c r="L38" s="335">
        <v>19.511999999999997</v>
      </c>
      <c r="M38" s="337">
        <f t="shared" si="16"/>
        <v>117.588</v>
      </c>
      <c r="N38" s="340">
        <f>IF(ISERROR(G38/M38-1),"         /0",(G38/M38-1))</f>
        <v>-0.380463992924448</v>
      </c>
      <c r="O38" s="334">
        <v>235.87999999999994</v>
      </c>
      <c r="P38" s="335">
        <v>330.07700000000006</v>
      </c>
      <c r="Q38" s="336">
        <v>68.366</v>
      </c>
      <c r="R38" s="335">
        <v>42.96999999999999</v>
      </c>
      <c r="S38" s="337">
        <f t="shared" si="18"/>
        <v>677.293</v>
      </c>
      <c r="T38" s="338">
        <f t="shared" si="5"/>
        <v>0.0034377219499317734</v>
      </c>
      <c r="U38" s="339">
        <v>190.07000000000002</v>
      </c>
      <c r="V38" s="335">
        <v>194.52999999999997</v>
      </c>
      <c r="W38" s="336">
        <v>220.53499999999997</v>
      </c>
      <c r="X38" s="335">
        <v>198.197</v>
      </c>
      <c r="Y38" s="337">
        <f t="shared" si="19"/>
        <v>803.332</v>
      </c>
      <c r="Z38" s="341">
        <f t="shared" si="20"/>
        <v>-0.15689528115399365</v>
      </c>
    </row>
    <row r="39" spans="1:26" ht="18.75" customHeight="1">
      <c r="A39" s="382" t="s">
        <v>473</v>
      </c>
      <c r="B39" s="383" t="s">
        <v>474</v>
      </c>
      <c r="C39" s="334">
        <v>0</v>
      </c>
      <c r="D39" s="335">
        <v>0.383</v>
      </c>
      <c r="E39" s="336">
        <v>30.235999999999997</v>
      </c>
      <c r="F39" s="335">
        <v>36.294</v>
      </c>
      <c r="G39" s="337">
        <f t="shared" si="15"/>
        <v>66.913</v>
      </c>
      <c r="H39" s="338">
        <f t="shared" si="1"/>
        <v>0.0023144866950480375</v>
      </c>
      <c r="I39" s="339">
        <v>0.049</v>
      </c>
      <c r="J39" s="335">
        <v>0.8420000000000001</v>
      </c>
      <c r="K39" s="336">
        <v>21.728</v>
      </c>
      <c r="L39" s="335">
        <v>32.582</v>
      </c>
      <c r="M39" s="337">
        <f t="shared" si="16"/>
        <v>55.20100000000001</v>
      </c>
      <c r="N39" s="340">
        <f t="shared" si="17"/>
        <v>0.2121700693828008</v>
      </c>
      <c r="O39" s="334">
        <v>0.879</v>
      </c>
      <c r="P39" s="335">
        <v>2.8640000000000003</v>
      </c>
      <c r="Q39" s="336">
        <v>145.33699999999996</v>
      </c>
      <c r="R39" s="335">
        <v>184.03700000000003</v>
      </c>
      <c r="S39" s="337">
        <f t="shared" si="18"/>
        <v>333.11699999999996</v>
      </c>
      <c r="T39" s="338">
        <f t="shared" si="5"/>
        <v>0.0016907950071762478</v>
      </c>
      <c r="U39" s="339">
        <v>0.049</v>
      </c>
      <c r="V39" s="335">
        <v>3.596</v>
      </c>
      <c r="W39" s="336">
        <v>120.78400000000002</v>
      </c>
      <c r="X39" s="335">
        <v>148.802</v>
      </c>
      <c r="Y39" s="337">
        <f t="shared" si="19"/>
        <v>273.231</v>
      </c>
      <c r="Z39" s="341">
        <f t="shared" si="20"/>
        <v>0.21917717974900341</v>
      </c>
    </row>
    <row r="40" spans="1:26" ht="18.75" customHeight="1">
      <c r="A40" s="382" t="s">
        <v>462</v>
      </c>
      <c r="B40" s="383" t="s">
        <v>463</v>
      </c>
      <c r="C40" s="334">
        <v>0</v>
      </c>
      <c r="D40" s="335">
        <v>0</v>
      </c>
      <c r="E40" s="336">
        <v>27.293</v>
      </c>
      <c r="F40" s="335">
        <v>30.651</v>
      </c>
      <c r="G40" s="337">
        <f t="shared" si="15"/>
        <v>57.944</v>
      </c>
      <c r="H40" s="338">
        <f t="shared" si="1"/>
        <v>0.0020042535390411955</v>
      </c>
      <c r="I40" s="339"/>
      <c r="J40" s="335"/>
      <c r="K40" s="336">
        <v>2.607</v>
      </c>
      <c r="L40" s="335">
        <v>5.073</v>
      </c>
      <c r="M40" s="337">
        <f t="shared" si="16"/>
        <v>7.680000000000001</v>
      </c>
      <c r="N40" s="340">
        <f t="shared" si="17"/>
        <v>6.544791666666667</v>
      </c>
      <c r="O40" s="334"/>
      <c r="P40" s="335"/>
      <c r="Q40" s="336">
        <v>146.75000000000006</v>
      </c>
      <c r="R40" s="335">
        <v>158.376</v>
      </c>
      <c r="S40" s="337">
        <f t="shared" si="18"/>
        <v>305.1260000000001</v>
      </c>
      <c r="T40" s="338">
        <f t="shared" si="5"/>
        <v>0.0015487216724443963</v>
      </c>
      <c r="U40" s="339"/>
      <c r="V40" s="335"/>
      <c r="W40" s="336">
        <v>28.784000000000002</v>
      </c>
      <c r="X40" s="335">
        <v>34.120999999999995</v>
      </c>
      <c r="Y40" s="337">
        <f t="shared" si="19"/>
        <v>62.905</v>
      </c>
      <c r="Z40" s="341">
        <f t="shared" si="20"/>
        <v>3.850584214291393</v>
      </c>
    </row>
    <row r="41" spans="1:26" ht="18.75" customHeight="1">
      <c r="A41" s="382" t="s">
        <v>504</v>
      </c>
      <c r="B41" s="383" t="s">
        <v>504</v>
      </c>
      <c r="C41" s="334">
        <v>7</v>
      </c>
      <c r="D41" s="335">
        <v>11.375</v>
      </c>
      <c r="E41" s="336">
        <v>27.69</v>
      </c>
      <c r="F41" s="335">
        <v>10.655000000000001</v>
      </c>
      <c r="G41" s="337">
        <f t="shared" si="15"/>
        <v>56.72</v>
      </c>
      <c r="H41" s="338">
        <f t="shared" si="1"/>
        <v>0.001961916000524931</v>
      </c>
      <c r="I41" s="339">
        <v>48.421</v>
      </c>
      <c r="J41" s="335">
        <v>44.972</v>
      </c>
      <c r="K41" s="336">
        <v>0.381</v>
      </c>
      <c r="L41" s="335">
        <v>0.23700000000000002</v>
      </c>
      <c r="M41" s="337">
        <f t="shared" si="16"/>
        <v>94.011</v>
      </c>
      <c r="N41" s="340">
        <f t="shared" si="17"/>
        <v>-0.39666634755507335</v>
      </c>
      <c r="O41" s="334">
        <v>125.96600000000001</v>
      </c>
      <c r="P41" s="335">
        <v>110.07499999999996</v>
      </c>
      <c r="Q41" s="336">
        <v>104.457</v>
      </c>
      <c r="R41" s="335">
        <v>33.642</v>
      </c>
      <c r="S41" s="337">
        <f t="shared" si="18"/>
        <v>374.13999999999993</v>
      </c>
      <c r="T41" s="338">
        <f t="shared" si="5"/>
        <v>0.0018990145924252478</v>
      </c>
      <c r="U41" s="339">
        <v>256.632</v>
      </c>
      <c r="V41" s="335">
        <v>266.377</v>
      </c>
      <c r="W41" s="336">
        <v>1.499</v>
      </c>
      <c r="X41" s="335">
        <v>1.577</v>
      </c>
      <c r="Y41" s="337">
        <f t="shared" si="19"/>
        <v>526.085</v>
      </c>
      <c r="Z41" s="341">
        <f t="shared" si="20"/>
        <v>-0.28882214851212273</v>
      </c>
    </row>
    <row r="42" spans="1:26" ht="18.75" customHeight="1">
      <c r="A42" s="382" t="s">
        <v>505</v>
      </c>
      <c r="B42" s="383" t="s">
        <v>505</v>
      </c>
      <c r="C42" s="334">
        <v>0</v>
      </c>
      <c r="D42" s="335">
        <v>41.24</v>
      </c>
      <c r="E42" s="336">
        <v>3.9999999999999996</v>
      </c>
      <c r="F42" s="335">
        <v>6.625</v>
      </c>
      <c r="G42" s="337">
        <f t="shared" si="15"/>
        <v>51.865</v>
      </c>
      <c r="H42" s="338">
        <f t="shared" si="1"/>
        <v>0.0017939840156421993</v>
      </c>
      <c r="I42" s="339">
        <v>52.43000000000001</v>
      </c>
      <c r="J42" s="335">
        <v>77.02999999999999</v>
      </c>
      <c r="K42" s="336">
        <v>1.12</v>
      </c>
      <c r="L42" s="335">
        <v>0.98</v>
      </c>
      <c r="M42" s="337">
        <f t="shared" si="16"/>
        <v>131.55999999999997</v>
      </c>
      <c r="N42" s="340">
        <f t="shared" si="17"/>
        <v>-0.6057692307692306</v>
      </c>
      <c r="O42" s="334">
        <v>10.604999999999997</v>
      </c>
      <c r="P42" s="335">
        <v>179.96999999999997</v>
      </c>
      <c r="Q42" s="336">
        <v>40.813</v>
      </c>
      <c r="R42" s="335">
        <v>49.39100000000002</v>
      </c>
      <c r="S42" s="337">
        <f t="shared" si="18"/>
        <v>280.779</v>
      </c>
      <c r="T42" s="338">
        <f t="shared" si="5"/>
        <v>0.0014251441124888244</v>
      </c>
      <c r="U42" s="339">
        <v>190.49999999999997</v>
      </c>
      <c r="V42" s="335">
        <v>329.71999999999997</v>
      </c>
      <c r="W42" s="336">
        <v>3.1000000000000005</v>
      </c>
      <c r="X42" s="335">
        <v>5.579999999999999</v>
      </c>
      <c r="Y42" s="337">
        <f t="shared" si="19"/>
        <v>528.9</v>
      </c>
      <c r="Z42" s="341">
        <f t="shared" si="20"/>
        <v>-0.469126488939308</v>
      </c>
    </row>
    <row r="43" spans="1:26" ht="18.75" customHeight="1">
      <c r="A43" s="382" t="s">
        <v>444</v>
      </c>
      <c r="B43" s="383" t="s">
        <v>445</v>
      </c>
      <c r="C43" s="334">
        <v>5.941</v>
      </c>
      <c r="D43" s="335">
        <v>44.175</v>
      </c>
      <c r="E43" s="336">
        <v>0.277</v>
      </c>
      <c r="F43" s="335">
        <v>0.223</v>
      </c>
      <c r="G43" s="337">
        <f t="shared" si="15"/>
        <v>50.616</v>
      </c>
      <c r="H43" s="338">
        <f t="shared" si="1"/>
        <v>0.0017507817398196386</v>
      </c>
      <c r="I43" s="339">
        <v>7.325</v>
      </c>
      <c r="J43" s="335">
        <v>49.269999999999996</v>
      </c>
      <c r="K43" s="336">
        <v>0.9</v>
      </c>
      <c r="L43" s="335">
        <v>1.3</v>
      </c>
      <c r="M43" s="337">
        <f t="shared" si="16"/>
        <v>58.794999999999995</v>
      </c>
      <c r="N43" s="340">
        <f t="shared" si="17"/>
        <v>-0.13911046857725995</v>
      </c>
      <c r="O43" s="334">
        <v>38.695</v>
      </c>
      <c r="P43" s="335">
        <v>282.822</v>
      </c>
      <c r="Q43" s="336">
        <v>3.9499999999999997</v>
      </c>
      <c r="R43" s="335">
        <v>6.556000000000001</v>
      </c>
      <c r="S43" s="337">
        <f t="shared" si="18"/>
        <v>332.02299999999997</v>
      </c>
      <c r="T43" s="338">
        <f t="shared" si="5"/>
        <v>0.0016852422142000537</v>
      </c>
      <c r="U43" s="339">
        <v>30.052999999999997</v>
      </c>
      <c r="V43" s="335">
        <v>205.17</v>
      </c>
      <c r="W43" s="336">
        <v>11.969000000000001</v>
      </c>
      <c r="X43" s="335">
        <v>14.620999999999999</v>
      </c>
      <c r="Y43" s="337">
        <f t="shared" si="19"/>
        <v>261.813</v>
      </c>
      <c r="Z43" s="341">
        <f t="shared" si="20"/>
        <v>0.26816850194604536</v>
      </c>
    </row>
    <row r="44" spans="1:26" ht="18.75" customHeight="1">
      <c r="A44" s="382" t="s">
        <v>448</v>
      </c>
      <c r="B44" s="383" t="s">
        <v>449</v>
      </c>
      <c r="C44" s="334">
        <v>16.246</v>
      </c>
      <c r="D44" s="335">
        <v>15.928</v>
      </c>
      <c r="E44" s="336">
        <v>4.8020000000000005</v>
      </c>
      <c r="F44" s="335">
        <v>11.271</v>
      </c>
      <c r="G44" s="337">
        <f t="shared" si="15"/>
        <v>48.247</v>
      </c>
      <c r="H44" s="338">
        <f t="shared" si="1"/>
        <v>0.001668839232675006</v>
      </c>
      <c r="I44" s="339">
        <v>47.011</v>
      </c>
      <c r="J44" s="335">
        <v>51.233000000000004</v>
      </c>
      <c r="K44" s="336">
        <v>2.183</v>
      </c>
      <c r="L44" s="335">
        <v>3.896</v>
      </c>
      <c r="M44" s="337">
        <f t="shared" si="16"/>
        <v>104.323</v>
      </c>
      <c r="N44" s="340">
        <f t="shared" si="17"/>
        <v>-0.5375228856532117</v>
      </c>
      <c r="O44" s="334">
        <v>102.20300000000002</v>
      </c>
      <c r="P44" s="335">
        <v>149.065</v>
      </c>
      <c r="Q44" s="336">
        <v>305.3449999999999</v>
      </c>
      <c r="R44" s="335">
        <v>453.21599999999984</v>
      </c>
      <c r="S44" s="337">
        <f t="shared" si="18"/>
        <v>1009.8289999999997</v>
      </c>
      <c r="T44" s="338">
        <f t="shared" si="5"/>
        <v>0.005125567987529255</v>
      </c>
      <c r="U44" s="339">
        <v>118.569</v>
      </c>
      <c r="V44" s="335">
        <v>296.391</v>
      </c>
      <c r="W44" s="336">
        <v>246.14800000000005</v>
      </c>
      <c r="X44" s="335">
        <v>43.63</v>
      </c>
      <c r="Y44" s="337">
        <f t="shared" si="19"/>
        <v>704.738</v>
      </c>
      <c r="Z44" s="341">
        <f t="shared" si="20"/>
        <v>0.43291407586932973</v>
      </c>
    </row>
    <row r="45" spans="1:26" ht="18.75" customHeight="1">
      <c r="A45" s="382" t="s">
        <v>483</v>
      </c>
      <c r="B45" s="383" t="s">
        <v>483</v>
      </c>
      <c r="C45" s="334">
        <v>6.08</v>
      </c>
      <c r="D45" s="335">
        <v>32.36900000000001</v>
      </c>
      <c r="E45" s="336">
        <v>2.9179999999999997</v>
      </c>
      <c r="F45" s="335">
        <v>4.465999999999999</v>
      </c>
      <c r="G45" s="337">
        <f t="shared" si="15"/>
        <v>45.833000000000006</v>
      </c>
      <c r="H45" s="338">
        <f t="shared" si="1"/>
        <v>0.0015853401983790404</v>
      </c>
      <c r="I45" s="339">
        <v>9.106</v>
      </c>
      <c r="J45" s="335">
        <v>26.637999999999998</v>
      </c>
      <c r="K45" s="336">
        <v>0.35</v>
      </c>
      <c r="L45" s="335">
        <v>0.5</v>
      </c>
      <c r="M45" s="337">
        <f t="shared" si="16"/>
        <v>36.594</v>
      </c>
      <c r="N45" s="340">
        <f t="shared" si="17"/>
        <v>0.25247308301907423</v>
      </c>
      <c r="O45" s="334">
        <v>31.687</v>
      </c>
      <c r="P45" s="335">
        <v>117.46699999999997</v>
      </c>
      <c r="Q45" s="336">
        <v>10.451999999999998</v>
      </c>
      <c r="R45" s="335">
        <v>22.287000000000003</v>
      </c>
      <c r="S45" s="337">
        <f t="shared" si="18"/>
        <v>181.89299999999997</v>
      </c>
      <c r="T45" s="338">
        <f t="shared" si="5"/>
        <v>0.0009232305053188797</v>
      </c>
      <c r="U45" s="339">
        <v>54.032000000000004</v>
      </c>
      <c r="V45" s="335">
        <v>127.63699999999999</v>
      </c>
      <c r="W45" s="336">
        <v>1.342</v>
      </c>
      <c r="X45" s="335">
        <v>1.3599999999999999</v>
      </c>
      <c r="Y45" s="337">
        <f t="shared" si="19"/>
        <v>184.371</v>
      </c>
      <c r="Z45" s="341">
        <f t="shared" si="20"/>
        <v>-0.01344029158598714</v>
      </c>
    </row>
    <row r="46" spans="1:26" ht="18.75" customHeight="1">
      <c r="A46" s="382" t="s">
        <v>456</v>
      </c>
      <c r="B46" s="383" t="s">
        <v>457</v>
      </c>
      <c r="C46" s="334">
        <v>10.9</v>
      </c>
      <c r="D46" s="335">
        <v>14.15</v>
      </c>
      <c r="E46" s="336">
        <v>4.919</v>
      </c>
      <c r="F46" s="335">
        <v>9.734999999999998</v>
      </c>
      <c r="G46" s="337">
        <f t="shared" si="15"/>
        <v>39.704</v>
      </c>
      <c r="H46" s="338">
        <f t="shared" si="1"/>
        <v>0.0013733412003674517</v>
      </c>
      <c r="I46" s="339">
        <v>13.16</v>
      </c>
      <c r="J46" s="335">
        <v>16.93</v>
      </c>
      <c r="K46" s="336">
        <v>11.128</v>
      </c>
      <c r="L46" s="335">
        <v>20.932999999999996</v>
      </c>
      <c r="M46" s="337">
        <f t="shared" si="16"/>
        <v>62.150999999999996</v>
      </c>
      <c r="N46" s="340">
        <f t="shared" si="17"/>
        <v>-0.3611687663915303</v>
      </c>
      <c r="O46" s="334">
        <v>61.721</v>
      </c>
      <c r="P46" s="335">
        <v>105.13799999999999</v>
      </c>
      <c r="Q46" s="336">
        <v>39.214000000000006</v>
      </c>
      <c r="R46" s="335">
        <v>92.60099999999998</v>
      </c>
      <c r="S46" s="337">
        <f t="shared" si="18"/>
        <v>298.674</v>
      </c>
      <c r="T46" s="338">
        <f t="shared" si="5"/>
        <v>0.001515973390650608</v>
      </c>
      <c r="U46" s="339">
        <v>50.72</v>
      </c>
      <c r="V46" s="335">
        <v>58.949999999999996</v>
      </c>
      <c r="W46" s="336">
        <v>53.78399999999999</v>
      </c>
      <c r="X46" s="335">
        <v>118.96499999999999</v>
      </c>
      <c r="Y46" s="337">
        <f t="shared" si="19"/>
        <v>282.419</v>
      </c>
      <c r="Z46" s="341">
        <f t="shared" si="20"/>
        <v>0.05755632588458992</v>
      </c>
    </row>
    <row r="47" spans="1:26" ht="18.75" customHeight="1">
      <c r="A47" s="382" t="s">
        <v>452</v>
      </c>
      <c r="B47" s="383" t="s">
        <v>453</v>
      </c>
      <c r="C47" s="334">
        <v>29.161</v>
      </c>
      <c r="D47" s="335">
        <v>2.17</v>
      </c>
      <c r="E47" s="336">
        <v>3.5</v>
      </c>
      <c r="F47" s="335">
        <v>3.1</v>
      </c>
      <c r="G47" s="337">
        <f t="shared" si="15"/>
        <v>37.931000000000004</v>
      </c>
      <c r="H47" s="338">
        <f t="shared" si="1"/>
        <v>0.0013120140306049218</v>
      </c>
      <c r="I47" s="339">
        <v>47.80500000000001</v>
      </c>
      <c r="J47" s="335">
        <v>4.625</v>
      </c>
      <c r="K47" s="336">
        <v>0.181</v>
      </c>
      <c r="L47" s="335">
        <v>0.05</v>
      </c>
      <c r="M47" s="337">
        <f t="shared" si="16"/>
        <v>52.661</v>
      </c>
      <c r="N47" s="340">
        <f t="shared" si="17"/>
        <v>-0.27971364007519794</v>
      </c>
      <c r="O47" s="334">
        <v>324.69</v>
      </c>
      <c r="P47" s="335">
        <v>24.160999999999998</v>
      </c>
      <c r="Q47" s="336">
        <v>4.962</v>
      </c>
      <c r="R47" s="335">
        <v>4.058</v>
      </c>
      <c r="S47" s="337">
        <f t="shared" si="18"/>
        <v>357.871</v>
      </c>
      <c r="T47" s="338">
        <f t="shared" si="5"/>
        <v>0.0018164383685406959</v>
      </c>
      <c r="U47" s="339">
        <v>259.50300000000004</v>
      </c>
      <c r="V47" s="335">
        <v>25.565999999999995</v>
      </c>
      <c r="W47" s="336">
        <v>2.7059999999999995</v>
      </c>
      <c r="X47" s="335">
        <v>7.88</v>
      </c>
      <c r="Y47" s="337">
        <f t="shared" si="19"/>
        <v>295.65500000000003</v>
      </c>
      <c r="Z47" s="341">
        <f t="shared" si="20"/>
        <v>0.21043445908237612</v>
      </c>
    </row>
    <row r="48" spans="1:26" ht="18.75" customHeight="1">
      <c r="A48" s="382" t="s">
        <v>450</v>
      </c>
      <c r="B48" s="383" t="s">
        <v>451</v>
      </c>
      <c r="C48" s="334">
        <v>4.696</v>
      </c>
      <c r="D48" s="335">
        <v>3.988</v>
      </c>
      <c r="E48" s="336">
        <v>11.795</v>
      </c>
      <c r="F48" s="335">
        <v>10.74</v>
      </c>
      <c r="G48" s="337">
        <f t="shared" si="15"/>
        <v>31.219</v>
      </c>
      <c r="H48" s="338">
        <f t="shared" si="1"/>
        <v>0.0010798493586105047</v>
      </c>
      <c r="I48" s="339">
        <v>5.382000000000001</v>
      </c>
      <c r="J48" s="335">
        <v>5.261</v>
      </c>
      <c r="K48" s="336">
        <v>13.566</v>
      </c>
      <c r="L48" s="335">
        <v>14.287</v>
      </c>
      <c r="M48" s="337">
        <f t="shared" si="16"/>
        <v>38.496</v>
      </c>
      <c r="N48" s="340">
        <f t="shared" si="17"/>
        <v>-0.1890326267664173</v>
      </c>
      <c r="O48" s="334">
        <v>34.254999999999995</v>
      </c>
      <c r="P48" s="335">
        <v>33.347</v>
      </c>
      <c r="Q48" s="336">
        <v>77.41000000000001</v>
      </c>
      <c r="R48" s="335">
        <v>97.01199999999999</v>
      </c>
      <c r="S48" s="337">
        <f t="shared" si="18"/>
        <v>242.024</v>
      </c>
      <c r="T48" s="338">
        <f t="shared" si="5"/>
        <v>0.0012284361675231953</v>
      </c>
      <c r="U48" s="339">
        <v>33.103</v>
      </c>
      <c r="V48" s="335">
        <v>32.127</v>
      </c>
      <c r="W48" s="336">
        <v>78.687</v>
      </c>
      <c r="X48" s="335">
        <v>98.55700000000002</v>
      </c>
      <c r="Y48" s="337">
        <f t="shared" si="19"/>
        <v>242.47400000000002</v>
      </c>
      <c r="Z48" s="341">
        <f t="shared" si="20"/>
        <v>-0.0018558690828708313</v>
      </c>
    </row>
    <row r="49" spans="1:26" ht="18.75" customHeight="1">
      <c r="A49" s="382" t="s">
        <v>506</v>
      </c>
      <c r="B49" s="383" t="s">
        <v>506</v>
      </c>
      <c r="C49" s="334">
        <v>0</v>
      </c>
      <c r="D49" s="335">
        <v>30.83</v>
      </c>
      <c r="E49" s="336">
        <v>0</v>
      </c>
      <c r="F49" s="335">
        <v>0</v>
      </c>
      <c r="G49" s="337">
        <f t="shared" si="15"/>
        <v>30.83</v>
      </c>
      <c r="H49" s="338">
        <f t="shared" si="1"/>
        <v>0.0010663940461245348</v>
      </c>
      <c r="I49" s="339">
        <v>0</v>
      </c>
      <c r="J49" s="335">
        <v>53.11</v>
      </c>
      <c r="K49" s="336"/>
      <c r="L49" s="335"/>
      <c r="M49" s="337">
        <f t="shared" si="16"/>
        <v>53.11</v>
      </c>
      <c r="N49" s="340">
        <f t="shared" si="17"/>
        <v>-0.41950668424025606</v>
      </c>
      <c r="O49" s="334">
        <v>0</v>
      </c>
      <c r="P49" s="335">
        <v>354.086</v>
      </c>
      <c r="Q49" s="336"/>
      <c r="R49" s="335"/>
      <c r="S49" s="337">
        <f t="shared" si="18"/>
        <v>354.086</v>
      </c>
      <c r="T49" s="338">
        <f t="shared" si="5"/>
        <v>0.0017972269230060577</v>
      </c>
      <c r="U49" s="339">
        <v>0</v>
      </c>
      <c r="V49" s="335">
        <v>286.93</v>
      </c>
      <c r="W49" s="336"/>
      <c r="X49" s="335"/>
      <c r="Y49" s="337">
        <f t="shared" si="19"/>
        <v>286.93</v>
      </c>
      <c r="Z49" s="341">
        <f t="shared" si="20"/>
        <v>0.2340501167532152</v>
      </c>
    </row>
    <row r="50" spans="1:26" ht="18.75" customHeight="1">
      <c r="A50" s="382" t="s">
        <v>446</v>
      </c>
      <c r="B50" s="383" t="s">
        <v>447</v>
      </c>
      <c r="C50" s="334">
        <v>10.448</v>
      </c>
      <c r="D50" s="335">
        <v>18.773</v>
      </c>
      <c r="E50" s="336">
        <v>0.925</v>
      </c>
      <c r="F50" s="335">
        <v>0.28</v>
      </c>
      <c r="G50" s="337">
        <f t="shared" si="15"/>
        <v>30.426000000000002</v>
      </c>
      <c r="H50" s="338">
        <f t="shared" si="1"/>
        <v>0.0010524198912547876</v>
      </c>
      <c r="I50" s="339">
        <v>17.235</v>
      </c>
      <c r="J50" s="335">
        <v>22.275999999999996</v>
      </c>
      <c r="K50" s="336">
        <v>0.461</v>
      </c>
      <c r="L50" s="335">
        <v>5.271999999999999</v>
      </c>
      <c r="M50" s="337">
        <f t="shared" si="16"/>
        <v>45.24399999999999</v>
      </c>
      <c r="N50" s="340">
        <f t="shared" si="17"/>
        <v>-0.3275130404031472</v>
      </c>
      <c r="O50" s="334">
        <v>101.407</v>
      </c>
      <c r="P50" s="335">
        <v>123.084</v>
      </c>
      <c r="Q50" s="336">
        <v>6.0649999999999995</v>
      </c>
      <c r="R50" s="335">
        <v>4.1080000000000005</v>
      </c>
      <c r="S50" s="337">
        <f t="shared" si="18"/>
        <v>234.664</v>
      </c>
      <c r="T50" s="338">
        <f t="shared" si="5"/>
        <v>0.0011910791690727493</v>
      </c>
      <c r="U50" s="339">
        <v>104.143</v>
      </c>
      <c r="V50" s="335">
        <v>120.35300000000001</v>
      </c>
      <c r="W50" s="336">
        <v>3.3890000000000002</v>
      </c>
      <c r="X50" s="335">
        <v>8.171000000000001</v>
      </c>
      <c r="Y50" s="337">
        <f t="shared" si="19"/>
        <v>236.056</v>
      </c>
      <c r="Z50" s="341">
        <f t="shared" si="20"/>
        <v>-0.005896905818958298</v>
      </c>
    </row>
    <row r="51" spans="1:26" ht="18.75" customHeight="1">
      <c r="A51" s="382" t="s">
        <v>507</v>
      </c>
      <c r="B51" s="383" t="s">
        <v>507</v>
      </c>
      <c r="C51" s="334">
        <v>5.265</v>
      </c>
      <c r="D51" s="335">
        <v>18.232</v>
      </c>
      <c r="E51" s="336">
        <v>3.8</v>
      </c>
      <c r="F51" s="335">
        <v>2.5980000000000003</v>
      </c>
      <c r="G51" s="337">
        <f t="shared" si="15"/>
        <v>29.895</v>
      </c>
      <c r="H51" s="338">
        <f t="shared" si="1"/>
        <v>0.0010340528708690552</v>
      </c>
      <c r="I51" s="339">
        <v>11.13</v>
      </c>
      <c r="J51" s="335">
        <v>9.706999999999999</v>
      </c>
      <c r="K51" s="336">
        <v>0.441</v>
      </c>
      <c r="L51" s="335">
        <v>0.21</v>
      </c>
      <c r="M51" s="337">
        <f t="shared" si="16"/>
        <v>21.488</v>
      </c>
      <c r="N51" s="340">
        <f t="shared" si="17"/>
        <v>0.3912416232315712</v>
      </c>
      <c r="O51" s="334">
        <v>78.706</v>
      </c>
      <c r="P51" s="335">
        <v>80.44700000000002</v>
      </c>
      <c r="Q51" s="336">
        <v>35.521</v>
      </c>
      <c r="R51" s="335">
        <v>18.528000000000002</v>
      </c>
      <c r="S51" s="337">
        <f t="shared" si="18"/>
        <v>213.20200000000003</v>
      </c>
      <c r="T51" s="338">
        <f t="shared" si="5"/>
        <v>0.0010821449434282563</v>
      </c>
      <c r="U51" s="339">
        <v>94.64399999999999</v>
      </c>
      <c r="V51" s="335">
        <v>76.70700000000001</v>
      </c>
      <c r="W51" s="336">
        <v>9.011</v>
      </c>
      <c r="X51" s="335">
        <v>1.5550000000000004</v>
      </c>
      <c r="Y51" s="337">
        <f t="shared" si="19"/>
        <v>181.917</v>
      </c>
      <c r="Z51" s="341">
        <f t="shared" si="20"/>
        <v>0.17197403211354634</v>
      </c>
    </row>
    <row r="52" spans="1:26" ht="18.75" customHeight="1">
      <c r="A52" s="382" t="s">
        <v>425</v>
      </c>
      <c r="B52" s="383" t="s">
        <v>425</v>
      </c>
      <c r="C52" s="334">
        <v>4.143</v>
      </c>
      <c r="D52" s="335">
        <v>11.276</v>
      </c>
      <c r="E52" s="336">
        <v>3.968</v>
      </c>
      <c r="F52" s="335">
        <v>7.3340000000000005</v>
      </c>
      <c r="G52" s="337">
        <f t="shared" si="15"/>
        <v>26.721</v>
      </c>
      <c r="H52" s="338">
        <f t="shared" si="1"/>
        <v>0.0009242658224616834</v>
      </c>
      <c r="I52" s="339">
        <v>120.872</v>
      </c>
      <c r="J52" s="335">
        <v>141.414</v>
      </c>
      <c r="K52" s="336">
        <v>5.338000000000001</v>
      </c>
      <c r="L52" s="335">
        <v>5.927</v>
      </c>
      <c r="M52" s="337">
        <f t="shared" si="16"/>
        <v>273.55100000000004</v>
      </c>
      <c r="N52" s="340">
        <f t="shared" si="17"/>
        <v>-0.9023180321037028</v>
      </c>
      <c r="O52" s="334">
        <v>174.857</v>
      </c>
      <c r="P52" s="335">
        <v>252.827</v>
      </c>
      <c r="Q52" s="336">
        <v>29.746000000000006</v>
      </c>
      <c r="R52" s="335">
        <v>29.694000000000003</v>
      </c>
      <c r="S52" s="337">
        <f t="shared" si="18"/>
        <v>487.12399999999997</v>
      </c>
      <c r="T52" s="338">
        <f t="shared" si="5"/>
        <v>0.002472485124072691</v>
      </c>
      <c r="U52" s="339">
        <v>822.8789999999999</v>
      </c>
      <c r="V52" s="335">
        <v>921.1279999999999</v>
      </c>
      <c r="W52" s="336">
        <v>45.227</v>
      </c>
      <c r="X52" s="335">
        <v>40.19500000000001</v>
      </c>
      <c r="Y52" s="337">
        <f t="shared" si="19"/>
        <v>1829.4289999999999</v>
      </c>
      <c r="Z52" s="341">
        <f t="shared" si="20"/>
        <v>-0.7337289394669047</v>
      </c>
    </row>
    <row r="53" spans="1:26" ht="18.75" customHeight="1">
      <c r="A53" s="382" t="s">
        <v>430</v>
      </c>
      <c r="B53" s="383" t="s">
        <v>431</v>
      </c>
      <c r="C53" s="334">
        <v>5.443</v>
      </c>
      <c r="D53" s="335">
        <v>14.9</v>
      </c>
      <c r="E53" s="336">
        <v>1.0730000000000002</v>
      </c>
      <c r="F53" s="335">
        <v>2.7549999999999994</v>
      </c>
      <c r="G53" s="337">
        <f t="shared" si="15"/>
        <v>24.171</v>
      </c>
      <c r="H53" s="338">
        <f t="shared" si="1"/>
        <v>0.0008360626172194659</v>
      </c>
      <c r="I53" s="339">
        <v>12.998</v>
      </c>
      <c r="J53" s="335">
        <v>28.197</v>
      </c>
      <c r="K53" s="336">
        <v>2.3080000000000003</v>
      </c>
      <c r="L53" s="335">
        <v>1.316</v>
      </c>
      <c r="M53" s="337">
        <f t="shared" si="16"/>
        <v>44.819</v>
      </c>
      <c r="N53" s="340">
        <f t="shared" si="17"/>
        <v>-0.4606974720542627</v>
      </c>
      <c r="O53" s="334">
        <v>39.769999999999996</v>
      </c>
      <c r="P53" s="335">
        <v>97.61200000000001</v>
      </c>
      <c r="Q53" s="336">
        <v>4.0649999999999995</v>
      </c>
      <c r="R53" s="335">
        <v>10.614</v>
      </c>
      <c r="S53" s="337">
        <f t="shared" si="18"/>
        <v>152.061</v>
      </c>
      <c r="T53" s="338">
        <f t="shared" si="5"/>
        <v>0.000771812845295279</v>
      </c>
      <c r="U53" s="339">
        <v>65.485</v>
      </c>
      <c r="V53" s="335">
        <v>114.148</v>
      </c>
      <c r="W53" s="336">
        <v>12.102000000000002</v>
      </c>
      <c r="X53" s="335">
        <v>11.516</v>
      </c>
      <c r="Y53" s="337">
        <f t="shared" si="19"/>
        <v>203.25099999999998</v>
      </c>
      <c r="Z53" s="341">
        <f t="shared" si="20"/>
        <v>-0.25185607942888333</v>
      </c>
    </row>
    <row r="54" spans="1:26" ht="18.75" customHeight="1">
      <c r="A54" s="382" t="s">
        <v>469</v>
      </c>
      <c r="B54" s="383" t="s">
        <v>470</v>
      </c>
      <c r="C54" s="334">
        <v>0.22799999999999998</v>
      </c>
      <c r="D54" s="335">
        <v>6.871</v>
      </c>
      <c r="E54" s="336">
        <v>5.951</v>
      </c>
      <c r="F54" s="335">
        <v>9.054000000000002</v>
      </c>
      <c r="G54" s="337">
        <f t="shared" si="15"/>
        <v>22.104000000000003</v>
      </c>
      <c r="H54" s="338">
        <f t="shared" si="1"/>
        <v>0.0007645661367348921</v>
      </c>
      <c r="I54" s="339">
        <v>0.334</v>
      </c>
      <c r="J54" s="335">
        <v>9.126999999999999</v>
      </c>
      <c r="K54" s="336">
        <v>0.904</v>
      </c>
      <c r="L54" s="335">
        <v>1.1320000000000001</v>
      </c>
      <c r="M54" s="337">
        <f t="shared" si="16"/>
        <v>11.496999999999998</v>
      </c>
      <c r="N54" s="340">
        <f t="shared" si="17"/>
        <v>0.9225885013481783</v>
      </c>
      <c r="O54" s="334">
        <v>1.183</v>
      </c>
      <c r="P54" s="335">
        <v>50.693000000000005</v>
      </c>
      <c r="Q54" s="336">
        <v>19.116000000000003</v>
      </c>
      <c r="R54" s="335">
        <v>22.332000000000004</v>
      </c>
      <c r="S54" s="337">
        <f t="shared" si="18"/>
        <v>93.32400000000001</v>
      </c>
      <c r="T54" s="338">
        <f t="shared" si="5"/>
        <v>0.0004736826798083442</v>
      </c>
      <c r="U54" s="339">
        <v>8.688</v>
      </c>
      <c r="V54" s="335">
        <v>74.58999999999999</v>
      </c>
      <c r="W54" s="336">
        <v>24.668</v>
      </c>
      <c r="X54" s="335">
        <v>27.103999999999992</v>
      </c>
      <c r="Y54" s="337">
        <f t="shared" si="19"/>
        <v>135.04999999999998</v>
      </c>
      <c r="Z54" s="341">
        <f t="shared" si="20"/>
        <v>-0.3089670492410217</v>
      </c>
    </row>
    <row r="55" spans="1:26" ht="18.75" customHeight="1">
      <c r="A55" s="382" t="s">
        <v>508</v>
      </c>
      <c r="B55" s="383" t="s">
        <v>509</v>
      </c>
      <c r="C55" s="334">
        <v>3.565</v>
      </c>
      <c r="D55" s="335">
        <v>10.51</v>
      </c>
      <c r="E55" s="336">
        <v>3.015</v>
      </c>
      <c r="F55" s="335">
        <v>4.225</v>
      </c>
      <c r="G55" s="337">
        <f t="shared" si="15"/>
        <v>21.314999999999998</v>
      </c>
      <c r="H55" s="338">
        <f t="shared" si="1"/>
        <v>0.0007372750273481822</v>
      </c>
      <c r="I55" s="339">
        <v>2.62</v>
      </c>
      <c r="J55" s="335">
        <v>2.4690000000000003</v>
      </c>
      <c r="K55" s="336">
        <v>2.9930000000000003</v>
      </c>
      <c r="L55" s="335">
        <v>4.318</v>
      </c>
      <c r="M55" s="337">
        <f t="shared" si="16"/>
        <v>12.4</v>
      </c>
      <c r="N55" s="340" t="s">
        <v>45</v>
      </c>
      <c r="O55" s="334">
        <v>10.875</v>
      </c>
      <c r="P55" s="335">
        <v>36.39</v>
      </c>
      <c r="Q55" s="336">
        <v>16.507</v>
      </c>
      <c r="R55" s="335">
        <v>27.88</v>
      </c>
      <c r="S55" s="337">
        <f t="shared" si="18"/>
        <v>91.652</v>
      </c>
      <c r="T55" s="338">
        <f t="shared" si="5"/>
        <v>0.00046519614429079716</v>
      </c>
      <c r="U55" s="339">
        <v>9.53</v>
      </c>
      <c r="V55" s="335">
        <v>27.648000000000003</v>
      </c>
      <c r="W55" s="336">
        <v>12.552</v>
      </c>
      <c r="X55" s="335">
        <v>19.526999999999997</v>
      </c>
      <c r="Y55" s="337">
        <f t="shared" si="19"/>
        <v>69.257</v>
      </c>
      <c r="Z55" s="341">
        <f t="shared" si="20"/>
        <v>0.32336081551323326</v>
      </c>
    </row>
    <row r="56" spans="1:26" ht="18.75" customHeight="1" thickBot="1">
      <c r="A56" s="384" t="s">
        <v>51</v>
      </c>
      <c r="B56" s="385" t="s">
        <v>51</v>
      </c>
      <c r="C56" s="386">
        <v>59.822</v>
      </c>
      <c r="D56" s="387">
        <v>66.82600000000001</v>
      </c>
      <c r="E56" s="388">
        <v>85.57700000000001</v>
      </c>
      <c r="F56" s="387">
        <v>103.00500000000007</v>
      </c>
      <c r="G56" s="389">
        <f t="shared" si="15"/>
        <v>315.2300000000001</v>
      </c>
      <c r="H56" s="390">
        <f t="shared" si="1"/>
        <v>0.010903645642550672</v>
      </c>
      <c r="I56" s="391">
        <v>107.628</v>
      </c>
      <c r="J56" s="387">
        <v>177.88899999999998</v>
      </c>
      <c r="K56" s="388">
        <v>78.38100000000001</v>
      </c>
      <c r="L56" s="387">
        <v>112.701</v>
      </c>
      <c r="M56" s="389">
        <f t="shared" si="16"/>
        <v>476.59900000000005</v>
      </c>
      <c r="N56" s="392">
        <f t="shared" si="17"/>
        <v>-0.3385844284188594</v>
      </c>
      <c r="O56" s="386">
        <v>454.0210000000001</v>
      </c>
      <c r="P56" s="387">
        <v>740.004</v>
      </c>
      <c r="Q56" s="388">
        <v>501.9729999999999</v>
      </c>
      <c r="R56" s="387">
        <v>751.1039999999997</v>
      </c>
      <c r="S56" s="389">
        <f t="shared" si="18"/>
        <v>2447.102</v>
      </c>
      <c r="T56" s="390">
        <f t="shared" si="5"/>
        <v>0.012420704568217806</v>
      </c>
      <c r="U56" s="391">
        <v>529.6689999999999</v>
      </c>
      <c r="V56" s="387">
        <v>980.2449999999999</v>
      </c>
      <c r="W56" s="388">
        <v>572.4710000000002</v>
      </c>
      <c r="X56" s="387">
        <v>1020.674</v>
      </c>
      <c r="Y56" s="389">
        <f t="shared" si="19"/>
        <v>3103.059</v>
      </c>
      <c r="Z56" s="393">
        <f t="shared" si="20"/>
        <v>-0.21139043762944898</v>
      </c>
    </row>
    <row r="57" spans="1:2" ht="9" customHeight="1" thickTop="1">
      <c r="A57" s="87"/>
      <c r="B57" s="87"/>
    </row>
    <row r="58" spans="1:2" ht="15">
      <c r="A58" s="87" t="s">
        <v>137</v>
      </c>
      <c r="B58" s="87"/>
    </row>
    <row r="59" spans="1:3" ht="14.25">
      <c r="A59" s="216" t="s">
        <v>120</v>
      </c>
      <c r="B59" s="217"/>
      <c r="C59" s="217"/>
    </row>
  </sheetData>
  <sheetProtection/>
  <mergeCells count="26"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57:Z65536 N57:N65536 Z3 N3 N5:N8 Z5:Z8">
    <cfRule type="cellIs" priority="3" dxfId="99" operator="lessThan" stopIfTrue="1">
      <formula>0</formula>
    </cfRule>
  </conditionalFormatting>
  <conditionalFormatting sqref="Z9:Z56 N9:N56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conditionalFormatting sqref="H6:H8">
    <cfRule type="cellIs" priority="2" dxfId="99" operator="lessThan" stopIfTrue="1">
      <formula>0</formula>
    </cfRule>
  </conditionalFormatting>
  <conditionalFormatting sqref="T6:T8">
    <cfRule type="cellIs" priority="1" dxfId="99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A16" sqref="A16:IV16"/>
    </sheetView>
  </sheetViews>
  <sheetFormatPr defaultColWidth="8.00390625" defaultRowHeight="15"/>
  <cols>
    <col min="1" max="1" width="25.421875" style="86" customWidth="1"/>
    <col min="2" max="2" width="38.140625" style="86" customWidth="1"/>
    <col min="3" max="3" width="11.00390625" style="86" customWidth="1"/>
    <col min="4" max="4" width="12.421875" style="86" bestFit="1" customWidth="1"/>
    <col min="5" max="5" width="9.421875" style="86" customWidth="1"/>
    <col min="6" max="7" width="11.57421875" style="86" customWidth="1"/>
    <col min="8" max="8" width="10.7109375" style="86" customWidth="1"/>
    <col min="9" max="10" width="11.57421875" style="86" bestFit="1" customWidth="1"/>
    <col min="11" max="11" width="9.00390625" style="86" bestFit="1" customWidth="1"/>
    <col min="12" max="12" width="11.57421875" style="86" customWidth="1"/>
    <col min="13" max="13" width="11.57421875" style="86" bestFit="1" customWidth="1"/>
    <col min="14" max="14" width="9.421875" style="86" customWidth="1"/>
    <col min="15" max="15" width="11.57421875" style="86" bestFit="1" customWidth="1"/>
    <col min="16" max="16" width="12.421875" style="86" bestFit="1" customWidth="1"/>
    <col min="17" max="17" width="9.421875" style="86" customWidth="1"/>
    <col min="18" max="18" width="11.7109375" style="86" customWidth="1"/>
    <col min="19" max="19" width="11.8515625" style="86" customWidth="1"/>
    <col min="20" max="20" width="10.140625" style="86" customWidth="1"/>
    <col min="21" max="22" width="11.57421875" style="86" bestFit="1" customWidth="1"/>
    <col min="23" max="23" width="10.28125" style="86" customWidth="1"/>
    <col min="24" max="24" width="11.28125" style="86" customWidth="1"/>
    <col min="25" max="25" width="11.57421875" style="86" bestFit="1" customWidth="1"/>
    <col min="26" max="26" width="9.8515625" style="86" bestFit="1" customWidth="1"/>
    <col min="27" max="16384" width="8.00390625" style="86" customWidth="1"/>
  </cols>
  <sheetData>
    <row r="1" spans="1:2" ht="21" thickBot="1">
      <c r="A1" s="273" t="s">
        <v>26</v>
      </c>
      <c r="B1" s="272"/>
    </row>
    <row r="2" spans="24:27" ht="18">
      <c r="X2" s="278"/>
      <c r="Y2" s="279"/>
      <c r="Z2" s="279"/>
      <c r="AA2" s="278"/>
    </row>
    <row r="3" spans="1:27" ht="18">
      <c r="A3" s="216" t="s">
        <v>118</v>
      </c>
      <c r="B3" s="217"/>
      <c r="C3" s="217"/>
      <c r="X3" s="278"/>
      <c r="Y3" s="279"/>
      <c r="Z3" s="279"/>
      <c r="AA3" s="278"/>
    </row>
    <row r="4" ht="5.25" customHeight="1" thickBot="1"/>
    <row r="5" spans="1:26" ht="24.75" customHeight="1" thickTop="1">
      <c r="A5" s="649" t="s">
        <v>121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1"/>
    </row>
    <row r="6" spans="1:26" ht="21" customHeight="1" thickBot="1">
      <c r="A6" s="661" t="s">
        <v>42</v>
      </c>
      <c r="B6" s="662"/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3"/>
    </row>
    <row r="7" spans="1:26" s="105" customFormat="1" ht="19.5" customHeight="1" thickBot="1" thickTop="1">
      <c r="A7" s="733" t="s">
        <v>116</v>
      </c>
      <c r="B7" s="733" t="s">
        <v>117</v>
      </c>
      <c r="C7" s="638" t="s">
        <v>34</v>
      </c>
      <c r="D7" s="639"/>
      <c r="E7" s="639"/>
      <c r="F7" s="639"/>
      <c r="G7" s="639"/>
      <c r="H7" s="639"/>
      <c r="I7" s="639"/>
      <c r="J7" s="639"/>
      <c r="K7" s="640"/>
      <c r="L7" s="640"/>
      <c r="M7" s="640"/>
      <c r="N7" s="641"/>
      <c r="O7" s="642" t="s">
        <v>33</v>
      </c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41"/>
    </row>
    <row r="8" spans="1:26" s="104" customFormat="1" ht="26.25" customHeight="1" thickBot="1">
      <c r="A8" s="734"/>
      <c r="B8" s="734"/>
      <c r="C8" s="744" t="s">
        <v>154</v>
      </c>
      <c r="D8" s="738"/>
      <c r="E8" s="738"/>
      <c r="F8" s="738"/>
      <c r="G8" s="739"/>
      <c r="H8" s="635" t="s">
        <v>32</v>
      </c>
      <c r="I8" s="744" t="s">
        <v>155</v>
      </c>
      <c r="J8" s="738"/>
      <c r="K8" s="738"/>
      <c r="L8" s="738"/>
      <c r="M8" s="739"/>
      <c r="N8" s="635" t="s">
        <v>31</v>
      </c>
      <c r="O8" s="737" t="s">
        <v>156</v>
      </c>
      <c r="P8" s="738"/>
      <c r="Q8" s="738"/>
      <c r="R8" s="738"/>
      <c r="S8" s="739"/>
      <c r="T8" s="635" t="s">
        <v>32</v>
      </c>
      <c r="U8" s="737" t="s">
        <v>157</v>
      </c>
      <c r="V8" s="738"/>
      <c r="W8" s="738"/>
      <c r="X8" s="738"/>
      <c r="Y8" s="739"/>
      <c r="Z8" s="635" t="s">
        <v>31</v>
      </c>
    </row>
    <row r="9" spans="1:26" s="99" customFormat="1" ht="26.25" customHeight="1">
      <c r="A9" s="735"/>
      <c r="B9" s="735"/>
      <c r="C9" s="658" t="s">
        <v>20</v>
      </c>
      <c r="D9" s="659"/>
      <c r="E9" s="656" t="s">
        <v>19</v>
      </c>
      <c r="F9" s="657"/>
      <c r="G9" s="643" t="s">
        <v>15</v>
      </c>
      <c r="H9" s="636"/>
      <c r="I9" s="658" t="s">
        <v>20</v>
      </c>
      <c r="J9" s="659"/>
      <c r="K9" s="656" t="s">
        <v>19</v>
      </c>
      <c r="L9" s="657"/>
      <c r="M9" s="643" t="s">
        <v>15</v>
      </c>
      <c r="N9" s="636"/>
      <c r="O9" s="659" t="s">
        <v>20</v>
      </c>
      <c r="P9" s="659"/>
      <c r="Q9" s="664" t="s">
        <v>19</v>
      </c>
      <c r="R9" s="659"/>
      <c r="S9" s="643" t="s">
        <v>15</v>
      </c>
      <c r="T9" s="636"/>
      <c r="U9" s="665" t="s">
        <v>20</v>
      </c>
      <c r="V9" s="657"/>
      <c r="W9" s="656" t="s">
        <v>19</v>
      </c>
      <c r="X9" s="660"/>
      <c r="Y9" s="643" t="s">
        <v>15</v>
      </c>
      <c r="Z9" s="636"/>
    </row>
    <row r="10" spans="1:26" s="99" customFormat="1" ht="15.75" thickBot="1">
      <c r="A10" s="736"/>
      <c r="B10" s="736"/>
      <c r="C10" s="102" t="s">
        <v>17</v>
      </c>
      <c r="D10" s="100" t="s">
        <v>16</v>
      </c>
      <c r="E10" s="101" t="s">
        <v>17</v>
      </c>
      <c r="F10" s="100" t="s">
        <v>16</v>
      </c>
      <c r="G10" s="644"/>
      <c r="H10" s="637"/>
      <c r="I10" s="102" t="s">
        <v>17</v>
      </c>
      <c r="J10" s="100" t="s">
        <v>16</v>
      </c>
      <c r="K10" s="101" t="s">
        <v>17</v>
      </c>
      <c r="L10" s="100" t="s">
        <v>16</v>
      </c>
      <c r="M10" s="644"/>
      <c r="N10" s="637"/>
      <c r="O10" s="103" t="s">
        <v>17</v>
      </c>
      <c r="P10" s="100" t="s">
        <v>16</v>
      </c>
      <c r="Q10" s="101" t="s">
        <v>17</v>
      </c>
      <c r="R10" s="100" t="s">
        <v>16</v>
      </c>
      <c r="S10" s="644"/>
      <c r="T10" s="637"/>
      <c r="U10" s="102" t="s">
        <v>17</v>
      </c>
      <c r="V10" s="100" t="s">
        <v>16</v>
      </c>
      <c r="W10" s="101" t="s">
        <v>17</v>
      </c>
      <c r="X10" s="100" t="s">
        <v>16</v>
      </c>
      <c r="Y10" s="644"/>
      <c r="Z10" s="637"/>
    </row>
    <row r="11" spans="1:26" s="559" customFormat="1" ht="18" customHeight="1" thickBot="1" thickTop="1">
      <c r="A11" s="548" t="s">
        <v>22</v>
      </c>
      <c r="B11" s="549"/>
      <c r="C11" s="550">
        <f>SUM(C12:C22)</f>
        <v>514533</v>
      </c>
      <c r="D11" s="551">
        <f>SUM(D12:D22)</f>
        <v>596575</v>
      </c>
      <c r="E11" s="552">
        <f>SUM(E12:E22)</f>
        <v>922</v>
      </c>
      <c r="F11" s="551">
        <f>SUM(F12:F22)</f>
        <v>2024</v>
      </c>
      <c r="G11" s="553">
        <f aca="true" t="shared" si="0" ref="G11:G19">SUM(C11:F11)</f>
        <v>1114054</v>
      </c>
      <c r="H11" s="554">
        <f aca="true" t="shared" si="1" ref="H11:H22">G11/$G$11</f>
        <v>1</v>
      </c>
      <c r="I11" s="555">
        <f>SUM(I12:I22)</f>
        <v>522398</v>
      </c>
      <c r="J11" s="551">
        <f>SUM(J12:J22)</f>
        <v>585869</v>
      </c>
      <c r="K11" s="552">
        <f>SUM(K12:K22)</f>
        <v>1351</v>
      </c>
      <c r="L11" s="551">
        <f>SUM(L12:L22)</f>
        <v>1299</v>
      </c>
      <c r="M11" s="553">
        <f aca="true" t="shared" si="2" ref="M11:M22">SUM(I11:L11)</f>
        <v>1110917</v>
      </c>
      <c r="N11" s="556">
        <f aca="true" t="shared" si="3" ref="N11:N19">IF(ISERROR(G11/M11-1),"         /0",(G11/M11-1))</f>
        <v>0.002823793316692358</v>
      </c>
      <c r="O11" s="557">
        <f>SUM(O12:O22)</f>
        <v>3520076</v>
      </c>
      <c r="P11" s="551">
        <f>SUM(P12:P22)</f>
        <v>3471274</v>
      </c>
      <c r="Q11" s="552">
        <f>SUM(Q12:Q22)</f>
        <v>8868</v>
      </c>
      <c r="R11" s="551">
        <f>SUM(R12:R22)</f>
        <v>10029</v>
      </c>
      <c r="S11" s="553">
        <f aca="true" t="shared" si="4" ref="S11:S19">SUM(O11:R11)</f>
        <v>7010247</v>
      </c>
      <c r="T11" s="554">
        <f aca="true" t="shared" si="5" ref="T11:T22">S11/$S$11</f>
        <v>1</v>
      </c>
      <c r="U11" s="555">
        <f>SUM(U12:U22)</f>
        <v>3403164</v>
      </c>
      <c r="V11" s="551">
        <f>SUM(V12:V22)</f>
        <v>3277713</v>
      </c>
      <c r="W11" s="552">
        <f>SUM(W12:W22)</f>
        <v>16537</v>
      </c>
      <c r="X11" s="551">
        <f>SUM(X12:X22)</f>
        <v>11811</v>
      </c>
      <c r="Y11" s="553">
        <f aca="true" t="shared" si="6" ref="Y11:Y19">SUM(U11:X11)</f>
        <v>6709225</v>
      </c>
      <c r="Z11" s="558">
        <f>IF(ISERROR(S11/Y11-1),"         /0",(S11/Y11-1))</f>
        <v>0.04486688104810921</v>
      </c>
    </row>
    <row r="12" spans="1:26" ht="21" customHeight="1" thickTop="1">
      <c r="A12" s="372" t="s">
        <v>395</v>
      </c>
      <c r="B12" s="373" t="s">
        <v>396</v>
      </c>
      <c r="C12" s="374">
        <v>334665</v>
      </c>
      <c r="D12" s="375">
        <v>400526</v>
      </c>
      <c r="E12" s="376">
        <v>560</v>
      </c>
      <c r="F12" s="375">
        <v>1061</v>
      </c>
      <c r="G12" s="377">
        <f t="shared" si="0"/>
        <v>736812</v>
      </c>
      <c r="H12" s="378">
        <f t="shared" si="1"/>
        <v>0.6613790713915124</v>
      </c>
      <c r="I12" s="379">
        <v>333711</v>
      </c>
      <c r="J12" s="375">
        <v>372190</v>
      </c>
      <c r="K12" s="376">
        <v>353</v>
      </c>
      <c r="L12" s="375">
        <v>404</v>
      </c>
      <c r="M12" s="377">
        <f t="shared" si="2"/>
        <v>706658</v>
      </c>
      <c r="N12" s="380">
        <f t="shared" si="3"/>
        <v>0.04267127804397597</v>
      </c>
      <c r="O12" s="374">
        <v>2269984</v>
      </c>
      <c r="P12" s="375">
        <v>2304500</v>
      </c>
      <c r="Q12" s="376">
        <v>6113</v>
      </c>
      <c r="R12" s="375">
        <v>6425</v>
      </c>
      <c r="S12" s="377">
        <f t="shared" si="4"/>
        <v>4587022</v>
      </c>
      <c r="T12" s="378">
        <f t="shared" si="5"/>
        <v>0.6543310100200463</v>
      </c>
      <c r="U12" s="379">
        <v>2182757</v>
      </c>
      <c r="V12" s="375">
        <v>2141069</v>
      </c>
      <c r="W12" s="376">
        <v>6192</v>
      </c>
      <c r="X12" s="375">
        <v>6597</v>
      </c>
      <c r="Y12" s="377">
        <f t="shared" si="6"/>
        <v>4336615</v>
      </c>
      <c r="Z12" s="381">
        <f aca="true" t="shared" si="7" ref="Z12:Z19">IF(ISERROR(S12/Y12-1),"         /0",IF(S12/Y12&gt;5,"  *  ",(S12/Y12-1)))</f>
        <v>0.05774250192834729</v>
      </c>
    </row>
    <row r="13" spans="1:26" ht="21" customHeight="1">
      <c r="A13" s="382" t="s">
        <v>397</v>
      </c>
      <c r="B13" s="383" t="s">
        <v>398</v>
      </c>
      <c r="C13" s="334">
        <v>63898</v>
      </c>
      <c r="D13" s="335">
        <v>76760</v>
      </c>
      <c r="E13" s="336">
        <v>131</v>
      </c>
      <c r="F13" s="335">
        <v>235</v>
      </c>
      <c r="G13" s="337">
        <f t="shared" si="0"/>
        <v>141024</v>
      </c>
      <c r="H13" s="338">
        <f t="shared" si="1"/>
        <v>0.1265863234636741</v>
      </c>
      <c r="I13" s="339">
        <v>66599</v>
      </c>
      <c r="J13" s="335">
        <v>84246</v>
      </c>
      <c r="K13" s="336">
        <v>707</v>
      </c>
      <c r="L13" s="335">
        <v>678</v>
      </c>
      <c r="M13" s="337">
        <f t="shared" si="2"/>
        <v>152230</v>
      </c>
      <c r="N13" s="340">
        <f t="shared" si="3"/>
        <v>-0.07361229718189577</v>
      </c>
      <c r="O13" s="334">
        <v>452176</v>
      </c>
      <c r="P13" s="335">
        <v>438057</v>
      </c>
      <c r="Q13" s="336">
        <v>877</v>
      </c>
      <c r="R13" s="335">
        <v>954</v>
      </c>
      <c r="S13" s="337">
        <f t="shared" si="4"/>
        <v>892064</v>
      </c>
      <c r="T13" s="338">
        <f t="shared" si="5"/>
        <v>0.12725143636165745</v>
      </c>
      <c r="U13" s="339">
        <v>450074</v>
      </c>
      <c r="V13" s="335">
        <v>441497</v>
      </c>
      <c r="W13" s="336">
        <v>2337</v>
      </c>
      <c r="X13" s="335">
        <v>1734</v>
      </c>
      <c r="Y13" s="337">
        <f t="shared" si="6"/>
        <v>895642</v>
      </c>
      <c r="Z13" s="341">
        <f t="shared" si="7"/>
        <v>-0.003994899747890357</v>
      </c>
    </row>
    <row r="14" spans="1:26" ht="20.25" customHeight="1">
      <c r="A14" s="382" t="s">
        <v>399</v>
      </c>
      <c r="B14" s="383" t="s">
        <v>400</v>
      </c>
      <c r="C14" s="334">
        <v>43559</v>
      </c>
      <c r="D14" s="335">
        <v>43583</v>
      </c>
      <c r="E14" s="336">
        <v>6</v>
      </c>
      <c r="F14" s="335">
        <v>207</v>
      </c>
      <c r="G14" s="337">
        <f t="shared" si="0"/>
        <v>87355</v>
      </c>
      <c r="H14" s="338">
        <f t="shared" si="1"/>
        <v>0.0784118184576331</v>
      </c>
      <c r="I14" s="339">
        <v>49003</v>
      </c>
      <c r="J14" s="335">
        <v>48163</v>
      </c>
      <c r="K14" s="336">
        <v>152</v>
      </c>
      <c r="L14" s="335">
        <v>130</v>
      </c>
      <c r="M14" s="337">
        <f t="shared" si="2"/>
        <v>97448</v>
      </c>
      <c r="N14" s="340">
        <f t="shared" si="3"/>
        <v>-0.10357318775141611</v>
      </c>
      <c r="O14" s="334">
        <v>293268</v>
      </c>
      <c r="P14" s="335">
        <v>263486</v>
      </c>
      <c r="Q14" s="336">
        <v>216</v>
      </c>
      <c r="R14" s="335">
        <v>844</v>
      </c>
      <c r="S14" s="337">
        <f t="shared" si="4"/>
        <v>557814</v>
      </c>
      <c r="T14" s="338">
        <f t="shared" si="5"/>
        <v>0.07957123336738349</v>
      </c>
      <c r="U14" s="339">
        <v>291234</v>
      </c>
      <c r="V14" s="335">
        <v>251364</v>
      </c>
      <c r="W14" s="336">
        <v>686</v>
      </c>
      <c r="X14" s="335">
        <v>674</v>
      </c>
      <c r="Y14" s="337">
        <f t="shared" si="6"/>
        <v>543958</v>
      </c>
      <c r="Z14" s="341">
        <f t="shared" si="7"/>
        <v>0.025472554866368347</v>
      </c>
    </row>
    <row r="15" spans="1:26" ht="21" customHeight="1">
      <c r="A15" s="382" t="s">
        <v>401</v>
      </c>
      <c r="B15" s="383" t="s">
        <v>402</v>
      </c>
      <c r="C15" s="334">
        <v>32024</v>
      </c>
      <c r="D15" s="335">
        <v>31721</v>
      </c>
      <c r="E15" s="336">
        <v>134</v>
      </c>
      <c r="F15" s="335">
        <v>319</v>
      </c>
      <c r="G15" s="337">
        <f>SUM(C15:F15)</f>
        <v>64198</v>
      </c>
      <c r="H15" s="338">
        <f t="shared" si="1"/>
        <v>0.05762557290759694</v>
      </c>
      <c r="I15" s="339">
        <v>30624</v>
      </c>
      <c r="J15" s="335">
        <v>33346</v>
      </c>
      <c r="K15" s="336"/>
      <c r="L15" s="335"/>
      <c r="M15" s="337">
        <f>SUM(I15:L15)</f>
        <v>63970</v>
      </c>
      <c r="N15" s="340">
        <f>IF(ISERROR(G15/M15-1),"         /0",(G15/M15-1))</f>
        <v>0.0035641707050180216</v>
      </c>
      <c r="O15" s="334">
        <v>220971</v>
      </c>
      <c r="P15" s="335">
        <v>208064</v>
      </c>
      <c r="Q15" s="336">
        <v>879</v>
      </c>
      <c r="R15" s="335">
        <v>1117</v>
      </c>
      <c r="S15" s="337">
        <f>SUM(O15:R15)</f>
        <v>431031</v>
      </c>
      <c r="T15" s="338">
        <f t="shared" si="5"/>
        <v>0.061485850641211356</v>
      </c>
      <c r="U15" s="339">
        <v>202127</v>
      </c>
      <c r="V15" s="335">
        <v>190346</v>
      </c>
      <c r="W15" s="336">
        <v>2776</v>
      </c>
      <c r="X15" s="335">
        <v>217</v>
      </c>
      <c r="Y15" s="337">
        <f>SUM(U15:X15)</f>
        <v>395466</v>
      </c>
      <c r="Z15" s="341">
        <f>IF(ISERROR(S15/Y15-1),"         /0",IF(S15/Y15&gt;5,"  *  ",(S15/Y15-1)))</f>
        <v>0.08993187783526269</v>
      </c>
    </row>
    <row r="16" spans="1:26" ht="20.25" customHeight="1">
      <c r="A16" s="382" t="s">
        <v>403</v>
      </c>
      <c r="B16" s="383" t="s">
        <v>404</v>
      </c>
      <c r="C16" s="334">
        <v>14380</v>
      </c>
      <c r="D16" s="335">
        <v>16118</v>
      </c>
      <c r="E16" s="336">
        <v>27</v>
      </c>
      <c r="F16" s="335">
        <v>18</v>
      </c>
      <c r="G16" s="337">
        <f t="shared" si="0"/>
        <v>30543</v>
      </c>
      <c r="H16" s="338">
        <f t="shared" si="1"/>
        <v>0.027416085755268594</v>
      </c>
      <c r="I16" s="339">
        <v>14991</v>
      </c>
      <c r="J16" s="335">
        <v>17143</v>
      </c>
      <c r="K16" s="336">
        <v>25</v>
      </c>
      <c r="L16" s="335">
        <v>14</v>
      </c>
      <c r="M16" s="337">
        <f t="shared" si="2"/>
        <v>32173</v>
      </c>
      <c r="N16" s="340">
        <f t="shared" si="3"/>
        <v>-0.050663599912970536</v>
      </c>
      <c r="O16" s="334">
        <v>91281</v>
      </c>
      <c r="P16" s="335">
        <v>88436</v>
      </c>
      <c r="Q16" s="336">
        <v>126</v>
      </c>
      <c r="R16" s="335">
        <v>109</v>
      </c>
      <c r="S16" s="337">
        <f t="shared" si="4"/>
        <v>179952</v>
      </c>
      <c r="T16" s="338">
        <f t="shared" si="5"/>
        <v>0.02566985157584319</v>
      </c>
      <c r="U16" s="339">
        <v>91753</v>
      </c>
      <c r="V16" s="335">
        <v>88555</v>
      </c>
      <c r="W16" s="336">
        <v>341</v>
      </c>
      <c r="X16" s="335">
        <v>333</v>
      </c>
      <c r="Y16" s="337">
        <f t="shared" si="6"/>
        <v>180982</v>
      </c>
      <c r="Z16" s="341">
        <f t="shared" si="7"/>
        <v>-0.005691173707882524</v>
      </c>
    </row>
    <row r="17" spans="1:26" ht="21" customHeight="1">
      <c r="A17" s="382" t="s">
        <v>411</v>
      </c>
      <c r="B17" s="383" t="s">
        <v>412</v>
      </c>
      <c r="C17" s="334">
        <v>8328</v>
      </c>
      <c r="D17" s="335">
        <v>9195</v>
      </c>
      <c r="E17" s="336">
        <v>3</v>
      </c>
      <c r="F17" s="335">
        <v>43</v>
      </c>
      <c r="G17" s="337">
        <f>SUM(C17:F17)</f>
        <v>17569</v>
      </c>
      <c r="H17" s="338">
        <f t="shared" si="1"/>
        <v>0.01577033070210241</v>
      </c>
      <c r="I17" s="339">
        <v>9528</v>
      </c>
      <c r="J17" s="335">
        <v>10629</v>
      </c>
      <c r="K17" s="336">
        <v>50</v>
      </c>
      <c r="L17" s="335">
        <v>0</v>
      </c>
      <c r="M17" s="337">
        <f t="shared" si="2"/>
        <v>20207</v>
      </c>
      <c r="N17" s="340">
        <f>IF(ISERROR(G17/M17-1),"         /0",(G17/M17-1))</f>
        <v>-0.13054881971594</v>
      </c>
      <c r="O17" s="334">
        <v>65506</v>
      </c>
      <c r="P17" s="335">
        <v>54220</v>
      </c>
      <c r="Q17" s="336">
        <v>210</v>
      </c>
      <c r="R17" s="335">
        <v>208</v>
      </c>
      <c r="S17" s="337">
        <f>SUM(O17:R17)</f>
        <v>120144</v>
      </c>
      <c r="T17" s="338">
        <f t="shared" si="5"/>
        <v>0.017138340489286613</v>
      </c>
      <c r="U17" s="339">
        <v>65886</v>
      </c>
      <c r="V17" s="335">
        <v>54488</v>
      </c>
      <c r="W17" s="336">
        <v>168</v>
      </c>
      <c r="X17" s="335">
        <v>23</v>
      </c>
      <c r="Y17" s="337">
        <f>SUM(U17:X17)</f>
        <v>120565</v>
      </c>
      <c r="Z17" s="341">
        <f>IF(ISERROR(S17/Y17-1),"         /0",IF(S17/Y17&gt;5,"  *  ",(S17/Y17-1)))</f>
        <v>-0.003491892340231395</v>
      </c>
    </row>
    <row r="18" spans="1:26" ht="21" customHeight="1">
      <c r="A18" s="382" t="s">
        <v>405</v>
      </c>
      <c r="B18" s="383" t="s">
        <v>406</v>
      </c>
      <c r="C18" s="334">
        <v>4271</v>
      </c>
      <c r="D18" s="335">
        <v>4359</v>
      </c>
      <c r="E18" s="336">
        <v>4</v>
      </c>
      <c r="F18" s="335">
        <v>26</v>
      </c>
      <c r="G18" s="337">
        <f t="shared" si="0"/>
        <v>8660</v>
      </c>
      <c r="H18" s="338">
        <f t="shared" si="1"/>
        <v>0.007773411342717678</v>
      </c>
      <c r="I18" s="339">
        <v>5658</v>
      </c>
      <c r="J18" s="335">
        <v>6215</v>
      </c>
      <c r="K18" s="336"/>
      <c r="L18" s="335">
        <v>0</v>
      </c>
      <c r="M18" s="337">
        <f t="shared" si="2"/>
        <v>11873</v>
      </c>
      <c r="N18" s="340">
        <f t="shared" si="3"/>
        <v>-0.27061399814705633</v>
      </c>
      <c r="O18" s="334">
        <v>36932</v>
      </c>
      <c r="P18" s="335">
        <v>33397</v>
      </c>
      <c r="Q18" s="336">
        <v>223</v>
      </c>
      <c r="R18" s="335">
        <v>127</v>
      </c>
      <c r="S18" s="337">
        <f t="shared" si="4"/>
        <v>70679</v>
      </c>
      <c r="T18" s="338">
        <f t="shared" si="5"/>
        <v>0.010082241039438411</v>
      </c>
      <c r="U18" s="339">
        <v>34593</v>
      </c>
      <c r="V18" s="335">
        <v>33262</v>
      </c>
      <c r="W18" s="336">
        <v>2244</v>
      </c>
      <c r="X18" s="335">
        <v>11</v>
      </c>
      <c r="Y18" s="337">
        <f t="shared" si="6"/>
        <v>70110</v>
      </c>
      <c r="Z18" s="341">
        <f t="shared" si="7"/>
        <v>0.008115818000285158</v>
      </c>
    </row>
    <row r="19" spans="1:26" ht="21" customHeight="1">
      <c r="A19" s="382" t="s">
        <v>421</v>
      </c>
      <c r="B19" s="383" t="s">
        <v>422</v>
      </c>
      <c r="C19" s="334">
        <v>4083</v>
      </c>
      <c r="D19" s="335">
        <v>4512</v>
      </c>
      <c r="E19" s="336">
        <v>15</v>
      </c>
      <c r="F19" s="335">
        <v>29</v>
      </c>
      <c r="G19" s="337">
        <f t="shared" si="0"/>
        <v>8639</v>
      </c>
      <c r="H19" s="338">
        <f t="shared" si="1"/>
        <v>0.007754561269022866</v>
      </c>
      <c r="I19" s="339">
        <v>3778</v>
      </c>
      <c r="J19" s="335">
        <v>4550</v>
      </c>
      <c r="K19" s="336"/>
      <c r="L19" s="335"/>
      <c r="M19" s="337">
        <f t="shared" si="2"/>
        <v>8328</v>
      </c>
      <c r="N19" s="340">
        <f t="shared" si="3"/>
        <v>0.03734390009606159</v>
      </c>
      <c r="O19" s="334">
        <v>27356</v>
      </c>
      <c r="P19" s="335">
        <v>24791</v>
      </c>
      <c r="Q19" s="336">
        <v>16</v>
      </c>
      <c r="R19" s="335">
        <v>34</v>
      </c>
      <c r="S19" s="337">
        <f t="shared" si="4"/>
        <v>52197</v>
      </c>
      <c r="T19" s="338">
        <f t="shared" si="5"/>
        <v>0.007445814676715385</v>
      </c>
      <c r="U19" s="339">
        <v>25441</v>
      </c>
      <c r="V19" s="335">
        <v>23919</v>
      </c>
      <c r="W19" s="336">
        <v>9</v>
      </c>
      <c r="X19" s="335">
        <v>11</v>
      </c>
      <c r="Y19" s="337">
        <f t="shared" si="6"/>
        <v>49380</v>
      </c>
      <c r="Z19" s="341">
        <f t="shared" si="7"/>
        <v>0.057047387606318445</v>
      </c>
    </row>
    <row r="20" spans="1:26" ht="21" customHeight="1">
      <c r="A20" s="382" t="s">
        <v>409</v>
      </c>
      <c r="B20" s="383" t="s">
        <v>410</v>
      </c>
      <c r="C20" s="334">
        <v>3480</v>
      </c>
      <c r="D20" s="335">
        <v>4197</v>
      </c>
      <c r="E20" s="336">
        <v>12</v>
      </c>
      <c r="F20" s="335">
        <v>16</v>
      </c>
      <c r="G20" s="337">
        <f>SUM(C20:F20)</f>
        <v>7705</v>
      </c>
      <c r="H20" s="338">
        <f t="shared" si="1"/>
        <v>0.006916181800882183</v>
      </c>
      <c r="I20" s="339">
        <v>3720</v>
      </c>
      <c r="J20" s="335">
        <v>4399</v>
      </c>
      <c r="K20" s="336"/>
      <c r="L20" s="335"/>
      <c r="M20" s="337">
        <f t="shared" si="2"/>
        <v>8119</v>
      </c>
      <c r="N20" s="340">
        <f>IF(ISERROR(G20/M20-1),"         /0",(G20/M20-1))</f>
        <v>-0.05099150141643061</v>
      </c>
      <c r="O20" s="334">
        <v>26014</v>
      </c>
      <c r="P20" s="335">
        <v>24028</v>
      </c>
      <c r="Q20" s="336">
        <v>31</v>
      </c>
      <c r="R20" s="335">
        <v>54</v>
      </c>
      <c r="S20" s="337">
        <f>SUM(O20:R20)</f>
        <v>50127</v>
      </c>
      <c r="T20" s="338">
        <f t="shared" si="5"/>
        <v>0.007150532641717189</v>
      </c>
      <c r="U20" s="339">
        <v>25756</v>
      </c>
      <c r="V20" s="335">
        <v>24417</v>
      </c>
      <c r="W20" s="336">
        <v>0</v>
      </c>
      <c r="X20" s="335">
        <v>13</v>
      </c>
      <c r="Y20" s="337">
        <f>SUM(U20:X20)</f>
        <v>50186</v>
      </c>
      <c r="Z20" s="341">
        <f>IF(ISERROR(S20/Y20-1),"         /0",IF(S20/Y20&gt;5,"  *  ",(S20/Y20-1)))</f>
        <v>-0.001175626668792118</v>
      </c>
    </row>
    <row r="21" spans="1:26" ht="21" customHeight="1">
      <c r="A21" s="382" t="s">
        <v>417</v>
      </c>
      <c r="B21" s="383" t="s">
        <v>418</v>
      </c>
      <c r="C21" s="334">
        <v>1849</v>
      </c>
      <c r="D21" s="335">
        <v>1482</v>
      </c>
      <c r="E21" s="336">
        <v>5</v>
      </c>
      <c r="F21" s="335">
        <v>24</v>
      </c>
      <c r="G21" s="337">
        <f>SUM(C21:F21)</f>
        <v>3360</v>
      </c>
      <c r="H21" s="338">
        <f t="shared" si="1"/>
        <v>0.0030160117911699072</v>
      </c>
      <c r="I21" s="339">
        <v>1760</v>
      </c>
      <c r="J21" s="335">
        <v>1921</v>
      </c>
      <c r="K21" s="336"/>
      <c r="L21" s="335"/>
      <c r="M21" s="337">
        <f t="shared" si="2"/>
        <v>3681</v>
      </c>
      <c r="N21" s="340">
        <f>IF(ISERROR(G21/M21-1),"         /0",(G21/M21-1))</f>
        <v>-0.08720456397718013</v>
      </c>
      <c r="O21" s="334">
        <v>10707</v>
      </c>
      <c r="P21" s="335">
        <v>9726</v>
      </c>
      <c r="Q21" s="336">
        <v>23</v>
      </c>
      <c r="R21" s="335">
        <v>39</v>
      </c>
      <c r="S21" s="337">
        <f>SUM(O21:R21)</f>
        <v>20495</v>
      </c>
      <c r="T21" s="338">
        <f t="shared" si="5"/>
        <v>0.0029235774431343145</v>
      </c>
      <c r="U21" s="339">
        <v>12420</v>
      </c>
      <c r="V21" s="335">
        <v>11313</v>
      </c>
      <c r="W21" s="336">
        <v>1654</v>
      </c>
      <c r="X21" s="335">
        <v>2013</v>
      </c>
      <c r="Y21" s="337">
        <f>SUM(U21:X21)</f>
        <v>27400</v>
      </c>
      <c r="Z21" s="341">
        <f>IF(ISERROR(S21/Y21-1),"         /0",IF(S21/Y21&gt;5,"  *  ",(S21/Y21-1)))</f>
        <v>-0.25200729927007304</v>
      </c>
    </row>
    <row r="22" spans="1:26" ht="21" customHeight="1" thickBot="1">
      <c r="A22" s="384" t="s">
        <v>51</v>
      </c>
      <c r="B22" s="385"/>
      <c r="C22" s="386">
        <v>3996</v>
      </c>
      <c r="D22" s="387">
        <v>4122</v>
      </c>
      <c r="E22" s="388">
        <v>25</v>
      </c>
      <c r="F22" s="387">
        <v>46</v>
      </c>
      <c r="G22" s="389">
        <f>SUM(C22:F22)</f>
        <v>8189</v>
      </c>
      <c r="H22" s="390">
        <f t="shared" si="1"/>
        <v>0.007350631118419754</v>
      </c>
      <c r="I22" s="391">
        <v>3026</v>
      </c>
      <c r="J22" s="387">
        <v>3067</v>
      </c>
      <c r="K22" s="388">
        <v>64</v>
      </c>
      <c r="L22" s="387">
        <v>73</v>
      </c>
      <c r="M22" s="389">
        <f t="shared" si="2"/>
        <v>6230</v>
      </c>
      <c r="N22" s="392">
        <f>IF(ISERROR(G22/M22-1),"         /0",(G22/M22-1))</f>
        <v>0.31444622792937404</v>
      </c>
      <c r="O22" s="386">
        <v>25881</v>
      </c>
      <c r="P22" s="387">
        <v>22569</v>
      </c>
      <c r="Q22" s="388">
        <v>154</v>
      </c>
      <c r="R22" s="387">
        <v>118</v>
      </c>
      <c r="S22" s="389">
        <f>SUM(O22:R22)</f>
        <v>48722</v>
      </c>
      <c r="T22" s="390">
        <f t="shared" si="5"/>
        <v>0.00695011174356624</v>
      </c>
      <c r="U22" s="391">
        <v>21123</v>
      </c>
      <c r="V22" s="387">
        <v>17483</v>
      </c>
      <c r="W22" s="388">
        <v>130</v>
      </c>
      <c r="X22" s="387">
        <v>185</v>
      </c>
      <c r="Y22" s="389">
        <f>SUM(U22:X22)</f>
        <v>38921</v>
      </c>
      <c r="Z22" s="393">
        <f>IF(ISERROR(S22/Y22-1),"         /0",IF(S22/Y22&gt;5,"  *  ",(S22/Y22-1)))</f>
        <v>0.2518177847434546</v>
      </c>
    </row>
    <row r="23" spans="1:2" ht="11.25" customHeight="1" thickTop="1">
      <c r="A23" s="87"/>
      <c r="B23" s="87"/>
    </row>
    <row r="24" spans="1:2" ht="15">
      <c r="A24" s="87" t="s">
        <v>137</v>
      </c>
      <c r="B24" s="87"/>
    </row>
    <row r="25" s="278" customFormat="1" ht="14.25"/>
  </sheetData>
  <sheetProtection/>
  <mergeCells count="26"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U9:V9"/>
    <mergeCell ref="W9:X9"/>
    <mergeCell ref="N8:N10"/>
    <mergeCell ref="O8:S8"/>
    <mergeCell ref="T8:T10"/>
    <mergeCell ref="U8:Y8"/>
  </mergeCells>
  <conditionalFormatting sqref="Z23:Z65536 N23:N65536 Z5 N5 N7 Z7">
    <cfRule type="cellIs" priority="9" dxfId="99" operator="lessThan" stopIfTrue="1">
      <formula>0</formula>
    </cfRule>
  </conditionalFormatting>
  <conditionalFormatting sqref="N11:N22 Z11:Z22">
    <cfRule type="cellIs" priority="10" dxfId="99" operator="lessThan" stopIfTrue="1">
      <formula>0</formula>
    </cfRule>
    <cfRule type="cellIs" priority="11" dxfId="101" operator="greaterThanOrEqual" stopIfTrue="1">
      <formula>0</formula>
    </cfRule>
  </conditionalFormatting>
  <conditionalFormatting sqref="N9:N10 Z9:Z10">
    <cfRule type="cellIs" priority="6" dxfId="99" operator="lessThan" stopIfTrue="1">
      <formula>0</formula>
    </cfRule>
  </conditionalFormatting>
  <conditionalFormatting sqref="H9:H10">
    <cfRule type="cellIs" priority="5" dxfId="99" operator="lessThan" stopIfTrue="1">
      <formula>0</formula>
    </cfRule>
  </conditionalFormatting>
  <conditionalFormatting sqref="T9:T10">
    <cfRule type="cellIs" priority="4" dxfId="99" operator="lessThan" stopIfTrue="1">
      <formula>0</formula>
    </cfRule>
  </conditionalFormatting>
  <conditionalFormatting sqref="N8 Z8">
    <cfRule type="cellIs" priority="3" dxfId="99" operator="lessThan" stopIfTrue="1">
      <formula>0</formula>
    </cfRule>
  </conditionalFormatting>
  <conditionalFormatting sqref="H8">
    <cfRule type="cellIs" priority="2" dxfId="99" operator="lessThan" stopIfTrue="1">
      <formula>0</formula>
    </cfRule>
  </conditionalFormatting>
  <conditionalFormatting sqref="T8">
    <cfRule type="cellIs" priority="1" dxfId="99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37"/>
  <sheetViews>
    <sheetView zoomScale="90" zoomScaleNormal="90" zoomScalePageLayoutView="0" workbookViewId="0" topLeftCell="A1">
      <selection activeCell="B13" sqref="B13"/>
    </sheetView>
  </sheetViews>
  <sheetFormatPr defaultColWidth="11.421875" defaultRowHeight="15"/>
  <cols>
    <col min="1" max="16384" width="11.421875" style="205" customWidth="1"/>
  </cols>
  <sheetData>
    <row r="1" spans="1:8" ht="13.5" thickBot="1">
      <c r="A1" s="204"/>
      <c r="B1" s="204"/>
      <c r="C1" s="204"/>
      <c r="D1" s="204"/>
      <c r="E1" s="204"/>
      <c r="F1" s="204"/>
      <c r="G1" s="204"/>
      <c r="H1" s="204"/>
    </row>
    <row r="2" spans="1:14" ht="31.5" thickTop="1">
      <c r="A2" s="206" t="s">
        <v>158</v>
      </c>
      <c r="B2" s="207"/>
      <c r="M2" s="566" t="s">
        <v>26</v>
      </c>
      <c r="N2" s="566"/>
    </row>
    <row r="3" spans="1:2" ht="25.5">
      <c r="A3" s="208" t="s">
        <v>36</v>
      </c>
      <c r="B3" s="209"/>
    </row>
    <row r="9" spans="1:14" ht="27">
      <c r="A9" s="220" t="s">
        <v>105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</row>
    <row r="10" spans="1:14" ht="15.75">
      <c r="A10" s="211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</row>
    <row r="11" ht="15">
      <c r="A11" s="219" t="s">
        <v>148</v>
      </c>
    </row>
    <row r="12" ht="15">
      <c r="A12" s="219" t="s">
        <v>128</v>
      </c>
    </row>
    <row r="13" ht="15">
      <c r="A13" s="219" t="s">
        <v>129</v>
      </c>
    </row>
    <row r="15" ht="27">
      <c r="A15" s="220" t="s">
        <v>127</v>
      </c>
    </row>
    <row r="17" ht="22.5">
      <c r="A17" s="213" t="s">
        <v>146</v>
      </c>
    </row>
    <row r="18" ht="15">
      <c r="A18" s="219" t="s">
        <v>147</v>
      </c>
    </row>
    <row r="19" spans="1:18" ht="83.25" customHeight="1">
      <c r="A19" s="567" t="s">
        <v>149</v>
      </c>
      <c r="B19" s="567"/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</row>
    <row r="22" ht="22.5">
      <c r="A22" s="213" t="s">
        <v>106</v>
      </c>
    </row>
    <row r="24" spans="1:18" ht="30" customHeight="1">
      <c r="A24" s="568" t="s">
        <v>107</v>
      </c>
      <c r="B24" s="568"/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8"/>
      <c r="P24" s="568"/>
      <c r="Q24" s="568"/>
      <c r="R24" s="568"/>
    </row>
    <row r="25" ht="15.75">
      <c r="A25" s="212"/>
    </row>
    <row r="26" ht="22.5">
      <c r="A26" s="213" t="s">
        <v>108</v>
      </c>
    </row>
    <row r="27" ht="15.75">
      <c r="A27" s="212" t="s">
        <v>109</v>
      </c>
    </row>
    <row r="28" ht="15.75">
      <c r="A28" s="212" t="s">
        <v>110</v>
      </c>
    </row>
    <row r="30" ht="22.5">
      <c r="A30" s="213" t="s">
        <v>138</v>
      </c>
    </row>
    <row r="31" ht="15.75">
      <c r="A31" s="212" t="s">
        <v>139</v>
      </c>
    </row>
    <row r="32" ht="15.75">
      <c r="A32" s="212"/>
    </row>
    <row r="33" ht="22.5">
      <c r="A33" s="213" t="s">
        <v>140</v>
      </c>
    </row>
    <row r="34" ht="15.75">
      <c r="A34" s="212" t="s">
        <v>143</v>
      </c>
    </row>
    <row r="36" ht="22.5">
      <c r="A36" s="213" t="s">
        <v>141</v>
      </c>
    </row>
    <row r="37" ht="15.75">
      <c r="A37" s="212" t="s">
        <v>142</v>
      </c>
    </row>
  </sheetData>
  <sheetProtection/>
  <mergeCells count="3">
    <mergeCell ref="M2:N2"/>
    <mergeCell ref="A19:R19"/>
    <mergeCell ref="A24:R24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6"/>
  <sheetViews>
    <sheetView showGridLines="0" zoomScale="76" zoomScaleNormal="76" zoomScalePageLayoutView="0" workbookViewId="0" topLeftCell="A1">
      <selection activeCell="A1" sqref="A1:E1"/>
    </sheetView>
  </sheetViews>
  <sheetFormatPr defaultColWidth="8.00390625" defaultRowHeight="15"/>
  <cols>
    <col min="1" max="1" width="23.421875" style="86" customWidth="1"/>
    <col min="2" max="2" width="35.421875" style="86" customWidth="1"/>
    <col min="3" max="3" width="9.8515625" style="86" customWidth="1"/>
    <col min="4" max="4" width="12.421875" style="86" bestFit="1" customWidth="1"/>
    <col min="5" max="5" width="8.57421875" style="86" bestFit="1" customWidth="1"/>
    <col min="6" max="6" width="10.57421875" style="86" bestFit="1" customWidth="1"/>
    <col min="7" max="7" width="9.00390625" style="86" customWidth="1"/>
    <col min="8" max="8" width="10.7109375" style="86" customWidth="1"/>
    <col min="9" max="9" width="9.57421875" style="86" customWidth="1"/>
    <col min="10" max="10" width="11.57421875" style="86" bestFit="1" customWidth="1"/>
    <col min="11" max="11" width="9.00390625" style="86" bestFit="1" customWidth="1"/>
    <col min="12" max="12" width="10.57421875" style="86" bestFit="1" customWidth="1"/>
    <col min="13" max="13" width="11.57421875" style="86" bestFit="1" customWidth="1"/>
    <col min="14" max="14" width="9.421875" style="86" customWidth="1"/>
    <col min="15" max="15" width="9.57421875" style="86" bestFit="1" customWidth="1"/>
    <col min="16" max="16" width="11.140625" style="86" customWidth="1"/>
    <col min="17" max="17" width="9.421875" style="86" customWidth="1"/>
    <col min="18" max="18" width="10.57421875" style="86" bestFit="1" customWidth="1"/>
    <col min="19" max="19" width="9.57421875" style="86" customWidth="1"/>
    <col min="20" max="20" width="10.140625" style="86" customWidth="1"/>
    <col min="21" max="21" width="9.421875" style="86" customWidth="1"/>
    <col min="22" max="22" width="10.421875" style="86" customWidth="1"/>
    <col min="23" max="23" width="9.421875" style="86" customWidth="1"/>
    <col min="24" max="24" width="10.28125" style="86" customWidth="1"/>
    <col min="25" max="25" width="10.7109375" style="86" customWidth="1"/>
    <col min="26" max="26" width="9.8515625" style="86" bestFit="1" customWidth="1"/>
    <col min="27" max="16384" width="8.00390625" style="86" customWidth="1"/>
  </cols>
  <sheetData>
    <row r="1" spans="1:26" ht="18.75" thickBot="1">
      <c r="A1" s="216" t="s">
        <v>510</v>
      </c>
      <c r="B1" s="217"/>
      <c r="C1" s="217"/>
      <c r="D1" s="217"/>
      <c r="E1" s="217"/>
      <c r="Y1" s="666" t="s">
        <v>26</v>
      </c>
      <c r="Z1" s="667"/>
    </row>
    <row r="2" ht="5.25" customHeight="1" thickBot="1"/>
    <row r="3" spans="1:26" ht="24.75" customHeight="1" thickTop="1">
      <c r="A3" s="649" t="s">
        <v>122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1"/>
    </row>
    <row r="4" spans="1:26" ht="21" customHeight="1" thickBot="1">
      <c r="A4" s="661" t="s">
        <v>42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3"/>
    </row>
    <row r="5" spans="1:26" s="105" customFormat="1" ht="19.5" customHeight="1" thickBot="1" thickTop="1">
      <c r="A5" s="733" t="s">
        <v>116</v>
      </c>
      <c r="B5" s="733" t="s">
        <v>117</v>
      </c>
      <c r="C5" s="750" t="s">
        <v>34</v>
      </c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2"/>
      <c r="O5" s="753" t="s">
        <v>33</v>
      </c>
      <c r="P5" s="751"/>
      <c r="Q5" s="751"/>
      <c r="R5" s="751"/>
      <c r="S5" s="751"/>
      <c r="T5" s="751"/>
      <c r="U5" s="751"/>
      <c r="V5" s="751"/>
      <c r="W5" s="751"/>
      <c r="X5" s="751"/>
      <c r="Y5" s="751"/>
      <c r="Z5" s="752"/>
    </row>
    <row r="6" spans="1:26" s="104" customFormat="1" ht="26.25" customHeight="1" thickBot="1">
      <c r="A6" s="734"/>
      <c r="B6" s="734"/>
      <c r="C6" s="744" t="s">
        <v>154</v>
      </c>
      <c r="D6" s="738"/>
      <c r="E6" s="738"/>
      <c r="F6" s="738"/>
      <c r="G6" s="739"/>
      <c r="H6" s="740" t="s">
        <v>32</v>
      </c>
      <c r="I6" s="744" t="s">
        <v>155</v>
      </c>
      <c r="J6" s="738"/>
      <c r="K6" s="738"/>
      <c r="L6" s="738"/>
      <c r="M6" s="739"/>
      <c r="N6" s="740" t="s">
        <v>31</v>
      </c>
      <c r="O6" s="737" t="s">
        <v>156</v>
      </c>
      <c r="P6" s="738"/>
      <c r="Q6" s="738"/>
      <c r="R6" s="738"/>
      <c r="S6" s="739"/>
      <c r="T6" s="740" t="s">
        <v>32</v>
      </c>
      <c r="U6" s="737" t="s">
        <v>157</v>
      </c>
      <c r="V6" s="738"/>
      <c r="W6" s="738"/>
      <c r="X6" s="738"/>
      <c r="Y6" s="739"/>
      <c r="Z6" s="740" t="s">
        <v>31</v>
      </c>
    </row>
    <row r="7" spans="1:26" s="99" customFormat="1" ht="26.25" customHeight="1">
      <c r="A7" s="735"/>
      <c r="B7" s="735"/>
      <c r="C7" s="665" t="s">
        <v>20</v>
      </c>
      <c r="D7" s="660"/>
      <c r="E7" s="656" t="s">
        <v>19</v>
      </c>
      <c r="F7" s="660"/>
      <c r="G7" s="643" t="s">
        <v>15</v>
      </c>
      <c r="H7" s="636"/>
      <c r="I7" s="745" t="s">
        <v>20</v>
      </c>
      <c r="J7" s="660"/>
      <c r="K7" s="656" t="s">
        <v>19</v>
      </c>
      <c r="L7" s="660"/>
      <c r="M7" s="643" t="s">
        <v>15</v>
      </c>
      <c r="N7" s="636"/>
      <c r="O7" s="745" t="s">
        <v>20</v>
      </c>
      <c r="P7" s="660"/>
      <c r="Q7" s="656" t="s">
        <v>19</v>
      </c>
      <c r="R7" s="660"/>
      <c r="S7" s="643" t="s">
        <v>15</v>
      </c>
      <c r="T7" s="636"/>
      <c r="U7" s="745" t="s">
        <v>20</v>
      </c>
      <c r="V7" s="660"/>
      <c r="W7" s="656" t="s">
        <v>19</v>
      </c>
      <c r="X7" s="660"/>
      <c r="Y7" s="643" t="s">
        <v>15</v>
      </c>
      <c r="Z7" s="636"/>
    </row>
    <row r="8" spans="1:26" s="99" customFormat="1" ht="19.5" customHeight="1" thickBot="1">
      <c r="A8" s="736"/>
      <c r="B8" s="736"/>
      <c r="C8" s="102" t="s">
        <v>29</v>
      </c>
      <c r="D8" s="100" t="s">
        <v>28</v>
      </c>
      <c r="E8" s="101" t="s">
        <v>29</v>
      </c>
      <c r="F8" s="218" t="s">
        <v>28</v>
      </c>
      <c r="G8" s="746"/>
      <c r="H8" s="741"/>
      <c r="I8" s="102" t="s">
        <v>29</v>
      </c>
      <c r="J8" s="100" t="s">
        <v>28</v>
      </c>
      <c r="K8" s="101" t="s">
        <v>29</v>
      </c>
      <c r="L8" s="218" t="s">
        <v>28</v>
      </c>
      <c r="M8" s="746"/>
      <c r="N8" s="741"/>
      <c r="O8" s="102" t="s">
        <v>29</v>
      </c>
      <c r="P8" s="100" t="s">
        <v>28</v>
      </c>
      <c r="Q8" s="101" t="s">
        <v>29</v>
      </c>
      <c r="R8" s="218" t="s">
        <v>28</v>
      </c>
      <c r="S8" s="746"/>
      <c r="T8" s="741"/>
      <c r="U8" s="102" t="s">
        <v>29</v>
      </c>
      <c r="V8" s="100" t="s">
        <v>28</v>
      </c>
      <c r="W8" s="101" t="s">
        <v>29</v>
      </c>
      <c r="X8" s="218" t="s">
        <v>28</v>
      </c>
      <c r="Y8" s="746"/>
      <c r="Z8" s="741"/>
    </row>
    <row r="9" spans="1:26" s="88" customFormat="1" ht="18" customHeight="1" thickBot="1" thickTop="1">
      <c r="A9" s="98" t="s">
        <v>22</v>
      </c>
      <c r="B9" s="215"/>
      <c r="C9" s="97">
        <f>SUM(C10:C14)</f>
        <v>21280.062000000005</v>
      </c>
      <c r="D9" s="91">
        <f>SUM(D10:D14)</f>
        <v>13676.980999999998</v>
      </c>
      <c r="E9" s="92">
        <f>SUM(E10:E14)</f>
        <v>11004.347</v>
      </c>
      <c r="F9" s="91">
        <f>SUM(F10:F14)</f>
        <v>5972.047000000001</v>
      </c>
      <c r="G9" s="90">
        <f aca="true" t="shared" si="0" ref="G9:G14">SUM(C9:F9)</f>
        <v>51933.437000000005</v>
      </c>
      <c r="H9" s="94">
        <f aca="true" t="shared" si="1" ref="H9:H14">G9/$G$9</f>
        <v>1</v>
      </c>
      <c r="I9" s="93">
        <f>SUM(I10:I14)</f>
        <v>25070.022</v>
      </c>
      <c r="J9" s="91">
        <f>SUM(J10:J14)</f>
        <v>14500.525</v>
      </c>
      <c r="K9" s="92">
        <f>SUM(K10:K14)</f>
        <v>6296.044999999999</v>
      </c>
      <c r="L9" s="91">
        <f>SUM(L10:L14)</f>
        <v>3104.8289999999997</v>
      </c>
      <c r="M9" s="90">
        <f aca="true" t="shared" si="2" ref="M9:M14">SUM(I9:L9)</f>
        <v>48971.420999999995</v>
      </c>
      <c r="N9" s="96">
        <f aca="true" t="shared" si="3" ref="N9:N14">IF(ISERROR(G9/M9-1),"         /0",(G9/M9-1))</f>
        <v>0.06048458344714991</v>
      </c>
      <c r="O9" s="95">
        <f>SUM(O10:O14)</f>
        <v>160803.76299999992</v>
      </c>
      <c r="P9" s="91">
        <f>SUM(P10:P14)</f>
        <v>89552.85899999995</v>
      </c>
      <c r="Q9" s="92">
        <f>SUM(Q10:Q14)</f>
        <v>90443.794</v>
      </c>
      <c r="R9" s="91">
        <f>SUM(R10:R14)</f>
        <v>36688.49099999999</v>
      </c>
      <c r="S9" s="90">
        <f aca="true" t="shared" si="4" ref="S9:S14">SUM(O9:R9)</f>
        <v>377488.90699999983</v>
      </c>
      <c r="T9" s="94">
        <f aca="true" t="shared" si="5" ref="T9:T14">S9/$S$9</f>
        <v>1</v>
      </c>
      <c r="U9" s="93">
        <f>SUM(U10:U14)</f>
        <v>183272.35700000005</v>
      </c>
      <c r="V9" s="91">
        <f>SUM(V10:V14)</f>
        <v>95423.6190000001</v>
      </c>
      <c r="W9" s="92">
        <f>SUM(W10:W14)</f>
        <v>49504.51397000001</v>
      </c>
      <c r="X9" s="91">
        <f>SUM(X10:X14)</f>
        <v>16913.824999999993</v>
      </c>
      <c r="Y9" s="90">
        <f aca="true" t="shared" si="6" ref="Y9:Y14">SUM(U9:X9)</f>
        <v>345114.3149700002</v>
      </c>
      <c r="Z9" s="89">
        <f>IF(ISERROR(S9/Y9-1),"         /0",(S9/Y9-1))</f>
        <v>0.09380831401564405</v>
      </c>
    </row>
    <row r="10" spans="1:26" ht="21.75" customHeight="1" thickTop="1">
      <c r="A10" s="372" t="s">
        <v>395</v>
      </c>
      <c r="B10" s="373" t="s">
        <v>396</v>
      </c>
      <c r="C10" s="374">
        <v>17428.757000000005</v>
      </c>
      <c r="D10" s="375">
        <v>11914.921999999999</v>
      </c>
      <c r="E10" s="376">
        <v>8585.742</v>
      </c>
      <c r="F10" s="375">
        <v>5441.385000000001</v>
      </c>
      <c r="G10" s="377">
        <f t="shared" si="0"/>
        <v>43370.806000000004</v>
      </c>
      <c r="H10" s="378">
        <f t="shared" si="1"/>
        <v>0.8351229671165419</v>
      </c>
      <c r="I10" s="379">
        <v>19319.262000000002</v>
      </c>
      <c r="J10" s="375">
        <v>12924.98</v>
      </c>
      <c r="K10" s="376">
        <v>5527.520999999999</v>
      </c>
      <c r="L10" s="375">
        <v>3008.564</v>
      </c>
      <c r="M10" s="377">
        <f t="shared" si="2"/>
        <v>40780.327</v>
      </c>
      <c r="N10" s="380">
        <f t="shared" si="3"/>
        <v>0.06352276184543615</v>
      </c>
      <c r="O10" s="374">
        <v>127642.89499999992</v>
      </c>
      <c r="P10" s="375">
        <v>78407.24799999995</v>
      </c>
      <c r="Q10" s="376">
        <v>75669.81300000001</v>
      </c>
      <c r="R10" s="375">
        <v>33943.65899999999</v>
      </c>
      <c r="S10" s="377">
        <f t="shared" si="4"/>
        <v>315663.6149999999</v>
      </c>
      <c r="T10" s="378">
        <f t="shared" si="5"/>
        <v>0.8362195792948163</v>
      </c>
      <c r="U10" s="379">
        <v>142044.92400000006</v>
      </c>
      <c r="V10" s="375">
        <v>84634.83100000011</v>
      </c>
      <c r="W10" s="376">
        <v>42371.374970000004</v>
      </c>
      <c r="X10" s="375">
        <v>16309.475999999995</v>
      </c>
      <c r="Y10" s="377">
        <f t="shared" si="6"/>
        <v>285360.60597000015</v>
      </c>
      <c r="Z10" s="381">
        <f>IF(ISERROR(S10/Y10-1),"         /0",IF(S10/Y10&gt;5,"  *  ",(S10/Y10-1)))</f>
        <v>0.10619198444366029</v>
      </c>
    </row>
    <row r="11" spans="1:26" ht="21.75" customHeight="1">
      <c r="A11" s="382" t="s">
        <v>397</v>
      </c>
      <c r="B11" s="383" t="s">
        <v>398</v>
      </c>
      <c r="C11" s="334">
        <v>3556.756</v>
      </c>
      <c r="D11" s="335">
        <v>752.839</v>
      </c>
      <c r="E11" s="336">
        <v>2418</v>
      </c>
      <c r="F11" s="335">
        <v>530.212</v>
      </c>
      <c r="G11" s="337">
        <f>SUM(C11:F11)</f>
        <v>7257.807000000001</v>
      </c>
      <c r="H11" s="338">
        <f>G11/$G$9</f>
        <v>0.1397521022920166</v>
      </c>
      <c r="I11" s="339">
        <v>5394.446999999999</v>
      </c>
      <c r="J11" s="335">
        <v>756.3020000000001</v>
      </c>
      <c r="K11" s="336">
        <v>768.033</v>
      </c>
      <c r="L11" s="335">
        <v>95.964</v>
      </c>
      <c r="M11" s="337">
        <f>SUM(I11:L11)</f>
        <v>7014.746</v>
      </c>
      <c r="N11" s="340">
        <f t="shared" si="3"/>
        <v>0.034650007284654505</v>
      </c>
      <c r="O11" s="334">
        <v>30964.084</v>
      </c>
      <c r="P11" s="335">
        <v>5420.777000000001</v>
      </c>
      <c r="Q11" s="336">
        <v>14770.942000000001</v>
      </c>
      <c r="R11" s="335">
        <v>2716.9199999999996</v>
      </c>
      <c r="S11" s="337">
        <f>SUM(O11:R11)</f>
        <v>53872.723</v>
      </c>
      <c r="T11" s="338">
        <f>S11/$S$9</f>
        <v>0.1427133936945067</v>
      </c>
      <c r="U11" s="339">
        <v>39294.234999999986</v>
      </c>
      <c r="V11" s="335">
        <v>5823.142999999999</v>
      </c>
      <c r="W11" s="336">
        <v>7062.114</v>
      </c>
      <c r="X11" s="335">
        <v>581.2479999999999</v>
      </c>
      <c r="Y11" s="337">
        <f>SUM(U11:X11)</f>
        <v>52760.73999999998</v>
      </c>
      <c r="Z11" s="341">
        <f>IF(ISERROR(S11/Y11-1),"         /0",IF(S11/Y11&gt;5,"  *  ",(S11/Y11-1)))</f>
        <v>0.021075955341036012</v>
      </c>
    </row>
    <row r="12" spans="1:26" ht="21.75" customHeight="1">
      <c r="A12" s="382" t="s">
        <v>399</v>
      </c>
      <c r="B12" s="383" t="s">
        <v>400</v>
      </c>
      <c r="C12" s="334">
        <v>194.85</v>
      </c>
      <c r="D12" s="335">
        <v>583.6750000000001</v>
      </c>
      <c r="E12" s="336">
        <v>0</v>
      </c>
      <c r="F12" s="335">
        <v>0</v>
      </c>
      <c r="G12" s="337">
        <f>SUM(C12:F12)</f>
        <v>778.5250000000001</v>
      </c>
      <c r="H12" s="338">
        <f>G12/$G$9</f>
        <v>0.014990823734620145</v>
      </c>
      <c r="I12" s="339">
        <v>241.975</v>
      </c>
      <c r="J12" s="335">
        <v>519.491</v>
      </c>
      <c r="K12" s="336">
        <v>0</v>
      </c>
      <c r="L12" s="335">
        <v>0</v>
      </c>
      <c r="M12" s="337">
        <f>SUM(I12:L12)</f>
        <v>761.466</v>
      </c>
      <c r="N12" s="340">
        <f t="shared" si="3"/>
        <v>0.02240283873475657</v>
      </c>
      <c r="O12" s="334">
        <v>1215.6729999999998</v>
      </c>
      <c r="P12" s="335">
        <v>3318.2209999999995</v>
      </c>
      <c r="Q12" s="336">
        <v>0.2</v>
      </c>
      <c r="R12" s="335">
        <v>0.38</v>
      </c>
      <c r="S12" s="337">
        <f>SUM(O12:R12)</f>
        <v>4534.473999999999</v>
      </c>
      <c r="T12" s="338">
        <f>S12/$S$9</f>
        <v>0.01201220463943329</v>
      </c>
      <c r="U12" s="339">
        <v>1273.0130000000001</v>
      </c>
      <c r="V12" s="335">
        <v>3208.9869999999987</v>
      </c>
      <c r="W12" s="336">
        <v>40.479</v>
      </c>
      <c r="X12" s="335">
        <v>19.947999999999997</v>
      </c>
      <c r="Y12" s="337">
        <f>SUM(U12:X12)</f>
        <v>4542.427</v>
      </c>
      <c r="Z12" s="341">
        <f>IF(ISERROR(S12/Y12-1),"         /0",IF(S12/Y12&gt;5,"  *  ",(S12/Y12-1)))</f>
        <v>-0.001750826155269114</v>
      </c>
    </row>
    <row r="13" spans="1:26" ht="21.75" customHeight="1">
      <c r="A13" s="382" t="s">
        <v>403</v>
      </c>
      <c r="B13" s="383" t="s">
        <v>404</v>
      </c>
      <c r="C13" s="334">
        <v>72.523</v>
      </c>
      <c r="D13" s="335">
        <v>411.204</v>
      </c>
      <c r="E13" s="336">
        <v>0.20500000000000002</v>
      </c>
      <c r="F13" s="335">
        <v>0</v>
      </c>
      <c r="G13" s="337">
        <f>SUM(C13:F13)</f>
        <v>483.93199999999996</v>
      </c>
      <c r="H13" s="338">
        <f>G13/$G$9</f>
        <v>0.009318312593098737</v>
      </c>
      <c r="I13" s="339">
        <v>69.01100000000001</v>
      </c>
      <c r="J13" s="335">
        <v>287.897</v>
      </c>
      <c r="K13" s="336">
        <v>0.3</v>
      </c>
      <c r="L13" s="335">
        <v>0.181</v>
      </c>
      <c r="M13" s="337">
        <f>SUM(I13:L13)</f>
        <v>357.389</v>
      </c>
      <c r="N13" s="340">
        <f t="shared" si="3"/>
        <v>0.3540763705654062</v>
      </c>
      <c r="O13" s="334">
        <v>797.7399999999998</v>
      </c>
      <c r="P13" s="335">
        <v>2216.1110000000003</v>
      </c>
      <c r="Q13" s="336">
        <v>1.549</v>
      </c>
      <c r="R13" s="335">
        <v>1.0869999999999997</v>
      </c>
      <c r="S13" s="337">
        <f>SUM(O13:R13)</f>
        <v>3016.487</v>
      </c>
      <c r="T13" s="338">
        <f>S13/$S$9</f>
        <v>0.007990928856619358</v>
      </c>
      <c r="U13" s="339">
        <v>474.77399999999994</v>
      </c>
      <c r="V13" s="335">
        <v>1641.3029999999999</v>
      </c>
      <c r="W13" s="336">
        <v>25.059</v>
      </c>
      <c r="X13" s="335">
        <v>1.405</v>
      </c>
      <c r="Y13" s="337">
        <f>SUM(U13:X13)</f>
        <v>2142.541</v>
      </c>
      <c r="Z13" s="341">
        <f>IF(ISERROR(S13/Y13-1),"         /0",IF(S13/Y13&gt;5,"  *  ",(S13/Y13-1)))</f>
        <v>0.4079016457561371</v>
      </c>
    </row>
    <row r="14" spans="1:26" ht="21.75" customHeight="1" thickBot="1">
      <c r="A14" s="384" t="s">
        <v>51</v>
      </c>
      <c r="B14" s="385"/>
      <c r="C14" s="386">
        <v>27.176</v>
      </c>
      <c r="D14" s="387">
        <v>14.341000000000001</v>
      </c>
      <c r="E14" s="388">
        <v>0.4</v>
      </c>
      <c r="F14" s="387">
        <v>0.44999999999999996</v>
      </c>
      <c r="G14" s="389">
        <f t="shared" si="0"/>
        <v>42.367</v>
      </c>
      <c r="H14" s="390">
        <f t="shared" si="1"/>
        <v>0.0008157942637226185</v>
      </c>
      <c r="I14" s="391">
        <v>45.327</v>
      </c>
      <c r="J14" s="387">
        <v>11.854999999999999</v>
      </c>
      <c r="K14" s="388">
        <v>0.191</v>
      </c>
      <c r="L14" s="387">
        <v>0.12</v>
      </c>
      <c r="M14" s="389">
        <f t="shared" si="2"/>
        <v>57.492999999999995</v>
      </c>
      <c r="N14" s="392">
        <f t="shared" si="3"/>
        <v>-0.2630928982658758</v>
      </c>
      <c r="O14" s="386">
        <v>183.371</v>
      </c>
      <c r="P14" s="387">
        <v>190.502</v>
      </c>
      <c r="Q14" s="388">
        <v>1.29</v>
      </c>
      <c r="R14" s="387">
        <v>26.444999999999997</v>
      </c>
      <c r="S14" s="389">
        <f t="shared" si="4"/>
        <v>401.60800000000006</v>
      </c>
      <c r="T14" s="390">
        <f t="shared" si="5"/>
        <v>0.0010638935146245244</v>
      </c>
      <c r="U14" s="391">
        <v>185.41100000000003</v>
      </c>
      <c r="V14" s="387">
        <v>115.35500000000002</v>
      </c>
      <c r="W14" s="388">
        <v>5.487</v>
      </c>
      <c r="X14" s="387">
        <v>1.748</v>
      </c>
      <c r="Y14" s="389">
        <f t="shared" si="6"/>
        <v>308.0010000000001</v>
      </c>
      <c r="Z14" s="393">
        <f>IF(ISERROR(S14/Y14-1),"         /0",IF(S14/Y14&gt;5,"  *  ",(S14/Y14-1)))</f>
        <v>0.30391784442258296</v>
      </c>
    </row>
    <row r="15" spans="1:2" ht="8.25" customHeight="1" thickTop="1">
      <c r="A15" s="87"/>
      <c r="B15" s="87"/>
    </row>
    <row r="16" spans="1:2" ht="15">
      <c r="A16" s="87" t="s">
        <v>137</v>
      </c>
      <c r="B16" s="87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3 N3 Z15:Z65536 N15:N65536">
    <cfRule type="cellIs" priority="12" dxfId="99" operator="lessThan" stopIfTrue="1">
      <formula>0</formula>
    </cfRule>
  </conditionalFormatting>
  <conditionalFormatting sqref="N9:N14 Z9:Z14">
    <cfRule type="cellIs" priority="13" dxfId="99" operator="lessThan" stopIfTrue="1">
      <formula>0</formula>
    </cfRule>
    <cfRule type="cellIs" priority="14" dxfId="101" operator="greaterThanOrEqual" stopIfTrue="1">
      <formula>0</formula>
    </cfRule>
  </conditionalFormatting>
  <conditionalFormatting sqref="N5:N8 Z5:Z8">
    <cfRule type="cellIs" priority="3" dxfId="99" operator="lessThan" stopIfTrue="1">
      <formula>0</formula>
    </cfRule>
  </conditionalFormatting>
  <conditionalFormatting sqref="H6:H8">
    <cfRule type="cellIs" priority="2" dxfId="99" operator="lessThan" stopIfTrue="1">
      <formula>0</formula>
    </cfRule>
  </conditionalFormatting>
  <conditionalFormatting sqref="T6:T8">
    <cfRule type="cellIs" priority="1" dxfId="99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1"/>
  <sheetViews>
    <sheetView showGridLines="0" zoomScale="88" zoomScaleNormal="88" zoomScalePageLayoutView="0" workbookViewId="0" topLeftCell="A7">
      <selection activeCell="N17" sqref="N17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69" t="s">
        <v>26</v>
      </c>
      <c r="O1" s="569"/>
    </row>
    <row r="2" ht="5.25" customHeight="1"/>
    <row r="3" ht="4.5" customHeight="1" thickBot="1"/>
    <row r="4" spans="1:15" ht="13.5" customHeight="1" thickTop="1">
      <c r="A4" s="578" t="s">
        <v>25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80"/>
    </row>
    <row r="5" spans="1:15" ht="12.75" customHeight="1">
      <c r="A5" s="581"/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3"/>
    </row>
    <row r="6" spans="1:15" ht="5.25" customHeight="1" thickBot="1">
      <c r="A6" s="527"/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9"/>
    </row>
    <row r="7" spans="1:15" ht="16.5" customHeight="1" thickTop="1">
      <c r="A7" s="530"/>
      <c r="B7" s="531"/>
      <c r="C7" s="570" t="s">
        <v>24</v>
      </c>
      <c r="D7" s="571"/>
      <c r="E7" s="572"/>
      <c r="F7" s="593" t="s">
        <v>23</v>
      </c>
      <c r="G7" s="594"/>
      <c r="H7" s="594"/>
      <c r="I7" s="594"/>
      <c r="J7" s="594"/>
      <c r="K7" s="594"/>
      <c r="L7" s="594"/>
      <c r="M7" s="594"/>
      <c r="N7" s="594"/>
      <c r="O7" s="573" t="s">
        <v>22</v>
      </c>
    </row>
    <row r="8" spans="1:15" ht="3.75" customHeight="1" thickBot="1">
      <c r="A8" s="532"/>
      <c r="B8" s="533"/>
      <c r="C8" s="534"/>
      <c r="D8" s="535"/>
      <c r="E8" s="536"/>
      <c r="F8" s="595"/>
      <c r="G8" s="596"/>
      <c r="H8" s="596"/>
      <c r="I8" s="596"/>
      <c r="J8" s="596"/>
      <c r="K8" s="596"/>
      <c r="L8" s="596"/>
      <c r="M8" s="596"/>
      <c r="N8" s="596"/>
      <c r="O8" s="574"/>
    </row>
    <row r="9" spans="1:15" ht="21.75" customHeight="1" thickBot="1" thickTop="1">
      <c r="A9" s="587" t="s">
        <v>21</v>
      </c>
      <c r="B9" s="588"/>
      <c r="C9" s="589" t="s">
        <v>20</v>
      </c>
      <c r="D9" s="591" t="s">
        <v>19</v>
      </c>
      <c r="E9" s="576" t="s">
        <v>15</v>
      </c>
      <c r="F9" s="570" t="s">
        <v>20</v>
      </c>
      <c r="G9" s="571"/>
      <c r="H9" s="571"/>
      <c r="I9" s="570" t="s">
        <v>19</v>
      </c>
      <c r="J9" s="571"/>
      <c r="K9" s="572"/>
      <c r="L9" s="537" t="s">
        <v>18</v>
      </c>
      <c r="M9" s="538"/>
      <c r="N9" s="538"/>
      <c r="O9" s="574"/>
    </row>
    <row r="10" spans="1:15" s="59" customFormat="1" ht="18.75" customHeight="1" thickBot="1">
      <c r="A10" s="539"/>
      <c r="B10" s="540"/>
      <c r="C10" s="590"/>
      <c r="D10" s="592"/>
      <c r="E10" s="577"/>
      <c r="F10" s="541" t="s">
        <v>17</v>
      </c>
      <c r="G10" s="542" t="s">
        <v>16</v>
      </c>
      <c r="H10" s="543" t="s">
        <v>15</v>
      </c>
      <c r="I10" s="541" t="s">
        <v>17</v>
      </c>
      <c r="J10" s="542" t="s">
        <v>16</v>
      </c>
      <c r="K10" s="544" t="s">
        <v>15</v>
      </c>
      <c r="L10" s="541" t="s">
        <v>17</v>
      </c>
      <c r="M10" s="545" t="s">
        <v>16</v>
      </c>
      <c r="N10" s="544" t="s">
        <v>15</v>
      </c>
      <c r="O10" s="575"/>
    </row>
    <row r="11" spans="1:15" s="58" customFormat="1" ht="18.75" customHeight="1" thickTop="1">
      <c r="A11" s="584">
        <v>2016</v>
      </c>
      <c r="B11" s="285" t="s">
        <v>5</v>
      </c>
      <c r="C11" s="256">
        <v>1941690</v>
      </c>
      <c r="D11" s="257">
        <v>78299</v>
      </c>
      <c r="E11" s="515">
        <f aca="true" t="shared" si="0" ref="E11:E24">D11+C11</f>
        <v>2019989</v>
      </c>
      <c r="F11" s="256">
        <v>540371</v>
      </c>
      <c r="G11" s="258">
        <v>513548</v>
      </c>
      <c r="H11" s="259">
        <f aca="true" t="shared" si="1" ref="H11:H22">G11+F11</f>
        <v>1053919</v>
      </c>
      <c r="I11" s="260">
        <v>7538</v>
      </c>
      <c r="J11" s="261">
        <v>5677</v>
      </c>
      <c r="K11" s="262">
        <f aca="true" t="shared" si="2" ref="K11:K22">J11+I11</f>
        <v>13215</v>
      </c>
      <c r="L11" s="263">
        <f aca="true" t="shared" si="3" ref="L11:L24">I11+F11</f>
        <v>547909</v>
      </c>
      <c r="M11" s="264">
        <f aca="true" t="shared" si="4" ref="M11:M24">J11+G11</f>
        <v>519225</v>
      </c>
      <c r="N11" s="515">
        <f aca="true" t="shared" si="5" ref="N11:N24">K11+H11</f>
        <v>1067134</v>
      </c>
      <c r="O11" s="494">
        <f aca="true" t="shared" si="6" ref="O11:O24">N11+E11</f>
        <v>3087123</v>
      </c>
    </row>
    <row r="12" spans="1:15" ht="18.75" customHeight="1">
      <c r="A12" s="585"/>
      <c r="B12" s="285" t="s">
        <v>4</v>
      </c>
      <c r="C12" s="46">
        <v>1737328</v>
      </c>
      <c r="D12" s="54">
        <v>63180</v>
      </c>
      <c r="E12" s="516">
        <f t="shared" si="0"/>
        <v>1800508</v>
      </c>
      <c r="F12" s="46">
        <v>434132</v>
      </c>
      <c r="G12" s="44">
        <v>399361</v>
      </c>
      <c r="H12" s="49">
        <f t="shared" si="1"/>
        <v>833493</v>
      </c>
      <c r="I12" s="52">
        <v>2462</v>
      </c>
      <c r="J12" s="51">
        <v>1323</v>
      </c>
      <c r="K12" s="50">
        <f t="shared" si="2"/>
        <v>3785</v>
      </c>
      <c r="L12" s="214">
        <f t="shared" si="3"/>
        <v>436594</v>
      </c>
      <c r="M12" s="237">
        <f t="shared" si="4"/>
        <v>400684</v>
      </c>
      <c r="N12" s="516">
        <f t="shared" si="5"/>
        <v>837278</v>
      </c>
      <c r="O12" s="495">
        <f t="shared" si="6"/>
        <v>2637786</v>
      </c>
    </row>
    <row r="13" spans="1:15" ht="18.75" customHeight="1">
      <c r="A13" s="585"/>
      <c r="B13" s="285" t="s">
        <v>3</v>
      </c>
      <c r="C13" s="46">
        <v>1867326</v>
      </c>
      <c r="D13" s="54">
        <v>64780</v>
      </c>
      <c r="E13" s="516">
        <f t="shared" si="0"/>
        <v>1932106</v>
      </c>
      <c r="F13" s="46">
        <v>489132</v>
      </c>
      <c r="G13" s="44">
        <v>452820</v>
      </c>
      <c r="H13" s="49">
        <f t="shared" si="1"/>
        <v>941952</v>
      </c>
      <c r="I13" s="214">
        <v>3732</v>
      </c>
      <c r="J13" s="51">
        <v>2099</v>
      </c>
      <c r="K13" s="50">
        <f t="shared" si="2"/>
        <v>5831</v>
      </c>
      <c r="L13" s="214">
        <f t="shared" si="3"/>
        <v>492864</v>
      </c>
      <c r="M13" s="237">
        <f t="shared" si="4"/>
        <v>454919</v>
      </c>
      <c r="N13" s="516">
        <f t="shared" si="5"/>
        <v>947783</v>
      </c>
      <c r="O13" s="495">
        <f t="shared" si="6"/>
        <v>2879889</v>
      </c>
    </row>
    <row r="14" spans="1:15" ht="18.75" customHeight="1">
      <c r="A14" s="585"/>
      <c r="B14" s="285" t="s">
        <v>14</v>
      </c>
      <c r="C14" s="46">
        <v>1733551</v>
      </c>
      <c r="D14" s="54">
        <v>46174</v>
      </c>
      <c r="E14" s="516">
        <f t="shared" si="0"/>
        <v>1779725</v>
      </c>
      <c r="F14" s="46">
        <v>429288</v>
      </c>
      <c r="G14" s="44">
        <v>404527</v>
      </c>
      <c r="H14" s="49">
        <f t="shared" si="1"/>
        <v>833815</v>
      </c>
      <c r="I14" s="52">
        <v>215</v>
      </c>
      <c r="J14" s="51">
        <v>499</v>
      </c>
      <c r="K14" s="50">
        <f t="shared" si="2"/>
        <v>714</v>
      </c>
      <c r="L14" s="214">
        <f t="shared" si="3"/>
        <v>429503</v>
      </c>
      <c r="M14" s="237">
        <f t="shared" si="4"/>
        <v>405026</v>
      </c>
      <c r="N14" s="516">
        <f t="shared" si="5"/>
        <v>834529</v>
      </c>
      <c r="O14" s="495">
        <f t="shared" si="6"/>
        <v>2614254</v>
      </c>
    </row>
    <row r="15" spans="1:15" s="58" customFormat="1" ht="18.75" customHeight="1">
      <c r="A15" s="585"/>
      <c r="B15" s="285" t="s">
        <v>13</v>
      </c>
      <c r="C15" s="46">
        <v>1881110</v>
      </c>
      <c r="D15" s="54">
        <v>57515</v>
      </c>
      <c r="E15" s="516">
        <f t="shared" si="0"/>
        <v>1938625</v>
      </c>
      <c r="F15" s="46">
        <v>465961</v>
      </c>
      <c r="G15" s="44">
        <v>433249</v>
      </c>
      <c r="H15" s="49">
        <f t="shared" si="1"/>
        <v>899210</v>
      </c>
      <c r="I15" s="52">
        <v>419</v>
      </c>
      <c r="J15" s="51">
        <v>267</v>
      </c>
      <c r="K15" s="50">
        <f t="shared" si="2"/>
        <v>686</v>
      </c>
      <c r="L15" s="214">
        <f t="shared" si="3"/>
        <v>466380</v>
      </c>
      <c r="M15" s="237">
        <f t="shared" si="4"/>
        <v>433516</v>
      </c>
      <c r="N15" s="516">
        <f t="shared" si="5"/>
        <v>899896</v>
      </c>
      <c r="O15" s="495">
        <f t="shared" si="6"/>
        <v>2838521</v>
      </c>
    </row>
    <row r="16" spans="1:15" s="226" customFormat="1" ht="18.75" customHeight="1">
      <c r="A16" s="585"/>
      <c r="B16" s="286" t="s">
        <v>12</v>
      </c>
      <c r="C16" s="46">
        <v>1978742</v>
      </c>
      <c r="D16" s="54">
        <v>67416</v>
      </c>
      <c r="E16" s="516">
        <f t="shared" si="0"/>
        <v>2046158</v>
      </c>
      <c r="F16" s="46">
        <v>521882</v>
      </c>
      <c r="G16" s="44">
        <v>488339</v>
      </c>
      <c r="H16" s="49">
        <f t="shared" si="1"/>
        <v>1010221</v>
      </c>
      <c r="I16" s="52">
        <v>820</v>
      </c>
      <c r="J16" s="51">
        <v>647</v>
      </c>
      <c r="K16" s="50">
        <f t="shared" si="2"/>
        <v>1467</v>
      </c>
      <c r="L16" s="214">
        <f t="shared" si="3"/>
        <v>522702</v>
      </c>
      <c r="M16" s="237">
        <f t="shared" si="4"/>
        <v>488986</v>
      </c>
      <c r="N16" s="516">
        <f t="shared" si="5"/>
        <v>1011688</v>
      </c>
      <c r="O16" s="495">
        <f t="shared" si="6"/>
        <v>3057846</v>
      </c>
    </row>
    <row r="17" spans="1:15" s="229" customFormat="1" ht="18.75" customHeight="1">
      <c r="A17" s="585"/>
      <c r="B17" s="285" t="s">
        <v>11</v>
      </c>
      <c r="C17" s="46">
        <v>2040378</v>
      </c>
      <c r="D17" s="54">
        <v>68740</v>
      </c>
      <c r="E17" s="516">
        <f t="shared" si="0"/>
        <v>2109118</v>
      </c>
      <c r="F17" s="46">
        <v>522398</v>
      </c>
      <c r="G17" s="44">
        <v>585869</v>
      </c>
      <c r="H17" s="49">
        <f t="shared" si="1"/>
        <v>1108267</v>
      </c>
      <c r="I17" s="52">
        <v>1351</v>
      </c>
      <c r="J17" s="51">
        <v>1299</v>
      </c>
      <c r="K17" s="50">
        <f t="shared" si="2"/>
        <v>2650</v>
      </c>
      <c r="L17" s="214">
        <f t="shared" si="3"/>
        <v>523749</v>
      </c>
      <c r="M17" s="237">
        <f t="shared" si="4"/>
        <v>587168</v>
      </c>
      <c r="N17" s="516">
        <f t="shared" si="5"/>
        <v>1110917</v>
      </c>
      <c r="O17" s="495">
        <f t="shared" si="6"/>
        <v>3220035</v>
      </c>
    </row>
    <row r="18" spans="1:15" s="236" customFormat="1" ht="18.75" customHeight="1">
      <c r="A18" s="585"/>
      <c r="B18" s="285" t="s">
        <v>10</v>
      </c>
      <c r="C18" s="46">
        <v>2004188</v>
      </c>
      <c r="D18" s="54">
        <v>62894</v>
      </c>
      <c r="E18" s="516">
        <f t="shared" si="0"/>
        <v>2067082</v>
      </c>
      <c r="F18" s="46">
        <v>551517</v>
      </c>
      <c r="G18" s="44">
        <v>516722</v>
      </c>
      <c r="H18" s="49">
        <f t="shared" si="1"/>
        <v>1068239</v>
      </c>
      <c r="I18" s="52">
        <v>585</v>
      </c>
      <c r="J18" s="51">
        <v>437</v>
      </c>
      <c r="K18" s="50">
        <f t="shared" si="2"/>
        <v>1022</v>
      </c>
      <c r="L18" s="214">
        <f t="shared" si="3"/>
        <v>552102</v>
      </c>
      <c r="M18" s="237">
        <f t="shared" si="4"/>
        <v>517159</v>
      </c>
      <c r="N18" s="516">
        <f t="shared" si="5"/>
        <v>1069261</v>
      </c>
      <c r="O18" s="495">
        <f t="shared" si="6"/>
        <v>3136343</v>
      </c>
    </row>
    <row r="19" spans="1:15" ht="18.75" customHeight="1">
      <c r="A19" s="585"/>
      <c r="B19" s="285" t="s">
        <v>9</v>
      </c>
      <c r="C19" s="46">
        <v>1927417</v>
      </c>
      <c r="D19" s="54">
        <v>62716</v>
      </c>
      <c r="E19" s="516">
        <f t="shared" si="0"/>
        <v>1990133</v>
      </c>
      <c r="F19" s="46">
        <v>487389</v>
      </c>
      <c r="G19" s="44">
        <v>453667</v>
      </c>
      <c r="H19" s="49">
        <f t="shared" si="1"/>
        <v>941056</v>
      </c>
      <c r="I19" s="52">
        <v>442</v>
      </c>
      <c r="J19" s="51">
        <v>353</v>
      </c>
      <c r="K19" s="50">
        <f t="shared" si="2"/>
        <v>795</v>
      </c>
      <c r="L19" s="214">
        <f t="shared" si="3"/>
        <v>487831</v>
      </c>
      <c r="M19" s="237">
        <f t="shared" si="4"/>
        <v>454020</v>
      </c>
      <c r="N19" s="516">
        <f t="shared" si="5"/>
        <v>941851</v>
      </c>
      <c r="O19" s="495">
        <f t="shared" si="6"/>
        <v>2931984</v>
      </c>
    </row>
    <row r="20" spans="1:15" s="244" customFormat="1" ht="18.75" customHeight="1">
      <c r="A20" s="585"/>
      <c r="B20" s="285" t="s">
        <v>8</v>
      </c>
      <c r="C20" s="46">
        <v>2040000</v>
      </c>
      <c r="D20" s="54">
        <v>69125</v>
      </c>
      <c r="E20" s="516">
        <f t="shared" si="0"/>
        <v>2109125</v>
      </c>
      <c r="F20" s="46">
        <v>495497</v>
      </c>
      <c r="G20" s="44">
        <v>503349</v>
      </c>
      <c r="H20" s="49">
        <f t="shared" si="1"/>
        <v>998846</v>
      </c>
      <c r="I20" s="52">
        <v>1690</v>
      </c>
      <c r="J20" s="51">
        <v>1889</v>
      </c>
      <c r="K20" s="50">
        <f t="shared" si="2"/>
        <v>3579</v>
      </c>
      <c r="L20" s="214">
        <f t="shared" si="3"/>
        <v>497187</v>
      </c>
      <c r="M20" s="237">
        <f t="shared" si="4"/>
        <v>505238</v>
      </c>
      <c r="N20" s="516">
        <f t="shared" si="5"/>
        <v>1002425</v>
      </c>
      <c r="O20" s="495">
        <f t="shared" si="6"/>
        <v>3111550</v>
      </c>
    </row>
    <row r="21" spans="1:15" s="48" customFormat="1" ht="18.75" customHeight="1">
      <c r="A21" s="585"/>
      <c r="B21" s="285" t="s">
        <v>7</v>
      </c>
      <c r="C21" s="46">
        <v>1967925</v>
      </c>
      <c r="D21" s="54">
        <v>71460</v>
      </c>
      <c r="E21" s="516">
        <f t="shared" si="0"/>
        <v>2039385</v>
      </c>
      <c r="F21" s="46">
        <v>477852</v>
      </c>
      <c r="G21" s="44">
        <v>483765</v>
      </c>
      <c r="H21" s="49">
        <f t="shared" si="1"/>
        <v>961617</v>
      </c>
      <c r="I21" s="52">
        <v>1452</v>
      </c>
      <c r="J21" s="51">
        <v>1198</v>
      </c>
      <c r="K21" s="50">
        <f t="shared" si="2"/>
        <v>2650</v>
      </c>
      <c r="L21" s="214">
        <f t="shared" si="3"/>
        <v>479304</v>
      </c>
      <c r="M21" s="237">
        <f t="shared" si="4"/>
        <v>484963</v>
      </c>
      <c r="N21" s="516">
        <f t="shared" si="5"/>
        <v>964267</v>
      </c>
      <c r="O21" s="495">
        <f t="shared" si="6"/>
        <v>3003652</v>
      </c>
    </row>
    <row r="22" spans="1:15" ht="18.75" customHeight="1" thickBot="1">
      <c r="A22" s="586"/>
      <c r="B22" s="285" t="s">
        <v>6</v>
      </c>
      <c r="C22" s="46">
        <v>2058913</v>
      </c>
      <c r="D22" s="54">
        <v>76954</v>
      </c>
      <c r="E22" s="516">
        <f t="shared" si="0"/>
        <v>2135867</v>
      </c>
      <c r="F22" s="46">
        <v>527926</v>
      </c>
      <c r="G22" s="44">
        <v>584421</v>
      </c>
      <c r="H22" s="49">
        <f t="shared" si="1"/>
        <v>1112347</v>
      </c>
      <c r="I22" s="52">
        <v>2994</v>
      </c>
      <c r="J22" s="51">
        <v>3245</v>
      </c>
      <c r="K22" s="50">
        <f t="shared" si="2"/>
        <v>6239</v>
      </c>
      <c r="L22" s="214">
        <f t="shared" si="3"/>
        <v>530920</v>
      </c>
      <c r="M22" s="237">
        <f t="shared" si="4"/>
        <v>587666</v>
      </c>
      <c r="N22" s="516">
        <f t="shared" si="5"/>
        <v>1118586</v>
      </c>
      <c r="O22" s="495">
        <f t="shared" si="6"/>
        <v>3254453</v>
      </c>
    </row>
    <row r="23" spans="1:15" ht="3.75" customHeight="1">
      <c r="A23" s="57"/>
      <c r="B23" s="287"/>
      <c r="C23" s="56"/>
      <c r="D23" s="55"/>
      <c r="E23" s="517">
        <f t="shared" si="0"/>
        <v>0</v>
      </c>
      <c r="F23" s="36"/>
      <c r="G23" s="35"/>
      <c r="H23" s="33"/>
      <c r="I23" s="36"/>
      <c r="J23" s="35"/>
      <c r="K23" s="34"/>
      <c r="L23" s="61">
        <f t="shared" si="3"/>
        <v>0</v>
      </c>
      <c r="M23" s="238">
        <f t="shared" si="4"/>
        <v>0</v>
      </c>
      <c r="N23" s="517">
        <f t="shared" si="5"/>
        <v>0</v>
      </c>
      <c r="O23" s="496">
        <f t="shared" si="6"/>
        <v>0</v>
      </c>
    </row>
    <row r="24" spans="1:15" ht="19.5" customHeight="1">
      <c r="A24" s="289">
        <v>2017</v>
      </c>
      <c r="B24" s="288" t="s">
        <v>5</v>
      </c>
      <c r="C24" s="46">
        <v>2003813</v>
      </c>
      <c r="D24" s="54">
        <v>73533</v>
      </c>
      <c r="E24" s="516">
        <f t="shared" si="0"/>
        <v>2077346</v>
      </c>
      <c r="F24" s="53">
        <v>563580</v>
      </c>
      <c r="G24" s="44">
        <v>548420</v>
      </c>
      <c r="H24" s="49">
        <f aca="true" t="shared" si="7" ref="H24:H30">G24+F24</f>
        <v>1112000</v>
      </c>
      <c r="I24" s="52">
        <v>2837</v>
      </c>
      <c r="J24" s="51">
        <v>3208</v>
      </c>
      <c r="K24" s="50">
        <f aca="true" t="shared" si="8" ref="K24:K30">J24+I24</f>
        <v>6045</v>
      </c>
      <c r="L24" s="214">
        <f t="shared" si="3"/>
        <v>566417</v>
      </c>
      <c r="M24" s="237">
        <f t="shared" si="4"/>
        <v>551628</v>
      </c>
      <c r="N24" s="516">
        <f t="shared" si="5"/>
        <v>1118045</v>
      </c>
      <c r="O24" s="495">
        <f t="shared" si="6"/>
        <v>3195391</v>
      </c>
    </row>
    <row r="25" spans="1:15" ht="19.5" customHeight="1">
      <c r="A25" s="289"/>
      <c r="B25" s="288" t="s">
        <v>4</v>
      </c>
      <c r="C25" s="46">
        <v>1732756</v>
      </c>
      <c r="D25" s="54">
        <v>59977</v>
      </c>
      <c r="E25" s="516">
        <f aca="true" t="shared" si="9" ref="E25:E30">D25+C25</f>
        <v>1792733</v>
      </c>
      <c r="F25" s="53">
        <v>437567</v>
      </c>
      <c r="G25" s="44">
        <v>429472</v>
      </c>
      <c r="H25" s="49">
        <f t="shared" si="7"/>
        <v>867039</v>
      </c>
      <c r="I25" s="52">
        <v>280</v>
      </c>
      <c r="J25" s="51">
        <v>274</v>
      </c>
      <c r="K25" s="50">
        <f t="shared" si="8"/>
        <v>554</v>
      </c>
      <c r="L25" s="214">
        <f aca="true" t="shared" si="10" ref="L25:N26">I25+F25</f>
        <v>437847</v>
      </c>
      <c r="M25" s="237">
        <f t="shared" si="10"/>
        <v>429746</v>
      </c>
      <c r="N25" s="516">
        <f t="shared" si="10"/>
        <v>867593</v>
      </c>
      <c r="O25" s="495">
        <f aca="true" t="shared" si="11" ref="O25:O30">N25+E25</f>
        <v>2660326</v>
      </c>
    </row>
    <row r="26" spans="1:15" ht="19.5" customHeight="1">
      <c r="A26" s="289"/>
      <c r="B26" s="288" t="s">
        <v>3</v>
      </c>
      <c r="C26" s="46">
        <v>1924243</v>
      </c>
      <c r="D26" s="54">
        <v>61131</v>
      </c>
      <c r="E26" s="516">
        <f t="shared" si="9"/>
        <v>1985374</v>
      </c>
      <c r="F26" s="53">
        <v>491536</v>
      </c>
      <c r="G26" s="44">
        <v>445247</v>
      </c>
      <c r="H26" s="49">
        <f t="shared" si="7"/>
        <v>936783</v>
      </c>
      <c r="I26" s="52">
        <v>262</v>
      </c>
      <c r="J26" s="51">
        <v>139</v>
      </c>
      <c r="K26" s="50">
        <f t="shared" si="8"/>
        <v>401</v>
      </c>
      <c r="L26" s="214">
        <f t="shared" si="10"/>
        <v>491798</v>
      </c>
      <c r="M26" s="237">
        <f t="shared" si="10"/>
        <v>445386</v>
      </c>
      <c r="N26" s="516">
        <f t="shared" si="10"/>
        <v>937184</v>
      </c>
      <c r="O26" s="495">
        <f t="shared" si="11"/>
        <v>2922558</v>
      </c>
    </row>
    <row r="27" spans="1:15" ht="19.5" customHeight="1">
      <c r="A27" s="289"/>
      <c r="B27" s="288" t="s">
        <v>14</v>
      </c>
      <c r="C27" s="46">
        <v>1857492</v>
      </c>
      <c r="D27" s="54">
        <v>60776</v>
      </c>
      <c r="E27" s="516">
        <f t="shared" si="9"/>
        <v>1918268</v>
      </c>
      <c r="F27" s="53">
        <v>497147</v>
      </c>
      <c r="G27" s="44">
        <v>488424</v>
      </c>
      <c r="H27" s="49">
        <f t="shared" si="7"/>
        <v>985571</v>
      </c>
      <c r="I27" s="52">
        <v>1364</v>
      </c>
      <c r="J27" s="51">
        <v>1691</v>
      </c>
      <c r="K27" s="50">
        <f t="shared" si="8"/>
        <v>3055</v>
      </c>
      <c r="L27" s="214">
        <f aca="true" t="shared" si="12" ref="L27:N28">I27+F27</f>
        <v>498511</v>
      </c>
      <c r="M27" s="237">
        <f t="shared" si="12"/>
        <v>490115</v>
      </c>
      <c r="N27" s="516">
        <f t="shared" si="12"/>
        <v>988626</v>
      </c>
      <c r="O27" s="495">
        <f t="shared" si="11"/>
        <v>2906894</v>
      </c>
    </row>
    <row r="28" spans="1:15" ht="19.5" customHeight="1">
      <c r="A28" s="289"/>
      <c r="B28" s="288" t="s">
        <v>13</v>
      </c>
      <c r="C28" s="46">
        <v>1873365</v>
      </c>
      <c r="D28" s="54">
        <v>69659</v>
      </c>
      <c r="E28" s="516">
        <f t="shared" si="9"/>
        <v>1943024</v>
      </c>
      <c r="F28" s="53">
        <v>484076</v>
      </c>
      <c r="G28" s="44">
        <v>466828</v>
      </c>
      <c r="H28" s="49">
        <f t="shared" si="7"/>
        <v>950904</v>
      </c>
      <c r="I28" s="52">
        <v>1048</v>
      </c>
      <c r="J28" s="51">
        <v>973</v>
      </c>
      <c r="K28" s="50">
        <f t="shared" si="8"/>
        <v>2021</v>
      </c>
      <c r="L28" s="214">
        <f t="shared" si="12"/>
        <v>485124</v>
      </c>
      <c r="M28" s="237">
        <f t="shared" si="12"/>
        <v>467801</v>
      </c>
      <c r="N28" s="516">
        <f t="shared" si="12"/>
        <v>952925</v>
      </c>
      <c r="O28" s="495">
        <f t="shared" si="11"/>
        <v>2895949</v>
      </c>
    </row>
    <row r="29" spans="1:15" ht="19.5" customHeight="1">
      <c r="A29" s="289"/>
      <c r="B29" s="288" t="s">
        <v>12</v>
      </c>
      <c r="C29" s="46">
        <v>1974493</v>
      </c>
      <c r="D29" s="54">
        <v>72717</v>
      </c>
      <c r="E29" s="516">
        <f t="shared" si="9"/>
        <v>2047210</v>
      </c>
      <c r="F29" s="53">
        <v>531637</v>
      </c>
      <c r="G29" s="44">
        <v>496308</v>
      </c>
      <c r="H29" s="49">
        <f t="shared" si="7"/>
        <v>1027945</v>
      </c>
      <c r="I29" s="52">
        <v>2155</v>
      </c>
      <c r="J29" s="51">
        <v>1720</v>
      </c>
      <c r="K29" s="50">
        <f t="shared" si="8"/>
        <v>3875</v>
      </c>
      <c r="L29" s="214">
        <f aca="true" t="shared" si="13" ref="L29:N30">I29+F29</f>
        <v>533792</v>
      </c>
      <c r="M29" s="237">
        <f t="shared" si="13"/>
        <v>498028</v>
      </c>
      <c r="N29" s="516">
        <f t="shared" si="13"/>
        <v>1031820</v>
      </c>
      <c r="O29" s="495">
        <f t="shared" si="11"/>
        <v>3079030</v>
      </c>
    </row>
    <row r="30" spans="1:15" ht="19.5" customHeight="1" thickBot="1">
      <c r="A30" s="289"/>
      <c r="B30" s="288" t="s">
        <v>11</v>
      </c>
      <c r="C30" s="46">
        <v>2071612</v>
      </c>
      <c r="D30" s="54">
        <v>77611</v>
      </c>
      <c r="E30" s="516">
        <f t="shared" si="9"/>
        <v>2149223</v>
      </c>
      <c r="F30" s="53">
        <v>514533</v>
      </c>
      <c r="G30" s="44">
        <v>596575</v>
      </c>
      <c r="H30" s="49">
        <f t="shared" si="7"/>
        <v>1111108</v>
      </c>
      <c r="I30" s="52">
        <v>922</v>
      </c>
      <c r="J30" s="51">
        <v>2024</v>
      </c>
      <c r="K30" s="50">
        <f t="shared" si="8"/>
        <v>2946</v>
      </c>
      <c r="L30" s="214">
        <f t="shared" si="13"/>
        <v>515455</v>
      </c>
      <c r="M30" s="237">
        <f t="shared" si="13"/>
        <v>598599</v>
      </c>
      <c r="N30" s="516">
        <f t="shared" si="13"/>
        <v>1114054</v>
      </c>
      <c r="O30" s="495">
        <f t="shared" si="11"/>
        <v>3263277</v>
      </c>
    </row>
    <row r="31" spans="1:15" ht="18" customHeight="1">
      <c r="A31" s="47" t="s">
        <v>2</v>
      </c>
      <c r="B31" s="37"/>
      <c r="C31" s="36"/>
      <c r="D31" s="35"/>
      <c r="E31" s="519"/>
      <c r="F31" s="36"/>
      <c r="G31" s="35"/>
      <c r="H31" s="34"/>
      <c r="I31" s="36"/>
      <c r="J31" s="35"/>
      <c r="K31" s="34"/>
      <c r="L31" s="61"/>
      <c r="M31" s="238"/>
      <c r="N31" s="519"/>
      <c r="O31" s="496"/>
    </row>
    <row r="32" spans="1:15" ht="18" customHeight="1">
      <c r="A32" s="32" t="s">
        <v>150</v>
      </c>
      <c r="B32" s="43"/>
      <c r="C32" s="46">
        <f>SUM(C11:C17)</f>
        <v>13180125</v>
      </c>
      <c r="D32" s="44">
        <f aca="true" t="shared" si="14" ref="D32:O32">SUM(D11:D17)</f>
        <v>446104</v>
      </c>
      <c r="E32" s="520">
        <f t="shared" si="14"/>
        <v>13626229</v>
      </c>
      <c r="F32" s="46">
        <f t="shared" si="14"/>
        <v>3403164</v>
      </c>
      <c r="G32" s="44">
        <f t="shared" si="14"/>
        <v>3277713</v>
      </c>
      <c r="H32" s="45">
        <f t="shared" si="14"/>
        <v>6680877</v>
      </c>
      <c r="I32" s="46">
        <f t="shared" si="14"/>
        <v>16537</v>
      </c>
      <c r="J32" s="44">
        <f t="shared" si="14"/>
        <v>11811</v>
      </c>
      <c r="K32" s="45">
        <f t="shared" si="14"/>
        <v>28348</v>
      </c>
      <c r="L32" s="46">
        <f t="shared" si="14"/>
        <v>3419701</v>
      </c>
      <c r="M32" s="239">
        <f t="shared" si="14"/>
        <v>3289524</v>
      </c>
      <c r="N32" s="520">
        <f t="shared" si="14"/>
        <v>6709225</v>
      </c>
      <c r="O32" s="497">
        <f t="shared" si="14"/>
        <v>20335454</v>
      </c>
    </row>
    <row r="33" spans="1:15" ht="18" customHeight="1" thickBot="1">
      <c r="A33" s="32" t="s">
        <v>151</v>
      </c>
      <c r="B33" s="43"/>
      <c r="C33" s="42">
        <f>SUM(C24:C30)</f>
        <v>13437774</v>
      </c>
      <c r="D33" s="39">
        <f aca="true" t="shared" si="15" ref="D33:O33">SUM(D24:D30)</f>
        <v>475404</v>
      </c>
      <c r="E33" s="521">
        <f t="shared" si="15"/>
        <v>13913178</v>
      </c>
      <c r="F33" s="41">
        <f t="shared" si="15"/>
        <v>3520076</v>
      </c>
      <c r="G33" s="39">
        <f t="shared" si="15"/>
        <v>3471274</v>
      </c>
      <c r="H33" s="40">
        <f t="shared" si="15"/>
        <v>6991350</v>
      </c>
      <c r="I33" s="41">
        <f t="shared" si="15"/>
        <v>8868</v>
      </c>
      <c r="J33" s="39">
        <f t="shared" si="15"/>
        <v>10029</v>
      </c>
      <c r="K33" s="40">
        <f t="shared" si="15"/>
        <v>18897</v>
      </c>
      <c r="L33" s="41">
        <f t="shared" si="15"/>
        <v>3528944</v>
      </c>
      <c r="M33" s="240">
        <f t="shared" si="15"/>
        <v>3481303</v>
      </c>
      <c r="N33" s="521">
        <f t="shared" si="15"/>
        <v>7010247</v>
      </c>
      <c r="O33" s="498">
        <f t="shared" si="15"/>
        <v>20923425</v>
      </c>
    </row>
    <row r="34" spans="1:15" ht="17.25" customHeight="1">
      <c r="A34" s="38" t="s">
        <v>1</v>
      </c>
      <c r="B34" s="37"/>
      <c r="C34" s="36"/>
      <c r="D34" s="35"/>
      <c r="E34" s="522"/>
      <c r="F34" s="36"/>
      <c r="G34" s="35"/>
      <c r="H34" s="33"/>
      <c r="I34" s="36"/>
      <c r="J34" s="35"/>
      <c r="K34" s="34"/>
      <c r="L34" s="61"/>
      <c r="M34" s="238"/>
      <c r="N34" s="522"/>
      <c r="O34" s="496"/>
    </row>
    <row r="35" spans="1:15" ht="17.25" customHeight="1">
      <c r="A35" s="32" t="s">
        <v>152</v>
      </c>
      <c r="B35" s="31"/>
      <c r="C35" s="265">
        <f>(C30/C17-1)*100</f>
        <v>1.5307947841037395</v>
      </c>
      <c r="D35" s="266">
        <f aca="true" t="shared" si="16" ref="D35:O35">(D30/D17-1)*100</f>
        <v>12.905149839976726</v>
      </c>
      <c r="E35" s="523">
        <f t="shared" si="16"/>
        <v>1.9015057479003117</v>
      </c>
      <c r="F35" s="265">
        <f t="shared" si="16"/>
        <v>-1.5055570656855477</v>
      </c>
      <c r="G35" s="267">
        <f t="shared" si="16"/>
        <v>1.8273709651816405</v>
      </c>
      <c r="H35" s="268">
        <f t="shared" si="16"/>
        <v>0.25634616928953413</v>
      </c>
      <c r="I35" s="269">
        <f t="shared" si="16"/>
        <v>-31.754256106587707</v>
      </c>
      <c r="J35" s="266">
        <f t="shared" si="16"/>
        <v>55.812163202463424</v>
      </c>
      <c r="K35" s="270">
        <f t="shared" si="16"/>
        <v>11.169811320754718</v>
      </c>
      <c r="L35" s="269">
        <f t="shared" si="16"/>
        <v>-1.5835829758147457</v>
      </c>
      <c r="M35" s="271">
        <f t="shared" si="16"/>
        <v>1.9468022780533056</v>
      </c>
      <c r="N35" s="511">
        <f t="shared" si="16"/>
        <v>0.2823793316692358</v>
      </c>
      <c r="O35" s="499">
        <f t="shared" si="16"/>
        <v>1.3429046578686155</v>
      </c>
    </row>
    <row r="36" spans="1:15" ht="7.5" customHeight="1" thickBot="1">
      <c r="A36" s="30"/>
      <c r="B36" s="29"/>
      <c r="C36" s="28"/>
      <c r="D36" s="27"/>
      <c r="E36" s="524"/>
      <c r="F36" s="26"/>
      <c r="G36" s="24"/>
      <c r="H36" s="23"/>
      <c r="I36" s="26"/>
      <c r="J36" s="24"/>
      <c r="K36" s="25"/>
      <c r="L36" s="26"/>
      <c r="M36" s="241"/>
      <c r="N36" s="512"/>
      <c r="O36" s="500"/>
    </row>
    <row r="37" spans="1:15" ht="17.25" customHeight="1">
      <c r="A37" s="22" t="s">
        <v>0</v>
      </c>
      <c r="B37" s="21"/>
      <c r="C37" s="20"/>
      <c r="D37" s="19"/>
      <c r="E37" s="525"/>
      <c r="F37" s="18"/>
      <c r="G37" s="16"/>
      <c r="H37" s="15"/>
      <c r="I37" s="18"/>
      <c r="J37" s="16"/>
      <c r="K37" s="17"/>
      <c r="L37" s="18"/>
      <c r="M37" s="242"/>
      <c r="N37" s="513"/>
      <c r="O37" s="501"/>
    </row>
    <row r="38" spans="1:15" ht="17.25" customHeight="1" thickBot="1">
      <c r="A38" s="253" t="s">
        <v>153</v>
      </c>
      <c r="B38" s="14"/>
      <c r="C38" s="13">
        <f aca="true" t="shared" si="17" ref="C38:O38">(C33/C32-1)*100</f>
        <v>1.9548297151961824</v>
      </c>
      <c r="D38" s="9">
        <f t="shared" si="17"/>
        <v>6.567975180675356</v>
      </c>
      <c r="E38" s="526">
        <f t="shared" si="17"/>
        <v>2.1058577541886336</v>
      </c>
      <c r="F38" s="13">
        <f t="shared" si="17"/>
        <v>3.435391300566182</v>
      </c>
      <c r="G38" s="12">
        <f t="shared" si="17"/>
        <v>5.905367553535035</v>
      </c>
      <c r="H38" s="8">
        <f t="shared" si="17"/>
        <v>4.647189283682374</v>
      </c>
      <c r="I38" s="11">
        <f t="shared" si="17"/>
        <v>-46.37479591219689</v>
      </c>
      <c r="J38" s="9">
        <f t="shared" si="17"/>
        <v>-15.087630175260347</v>
      </c>
      <c r="K38" s="10">
        <f t="shared" si="17"/>
        <v>-33.339212642867224</v>
      </c>
      <c r="L38" s="11">
        <f t="shared" si="17"/>
        <v>3.194519052981537</v>
      </c>
      <c r="M38" s="243">
        <f t="shared" si="17"/>
        <v>5.82999242443587</v>
      </c>
      <c r="N38" s="514">
        <f t="shared" si="17"/>
        <v>4.486688104810921</v>
      </c>
      <c r="O38" s="502">
        <f t="shared" si="17"/>
        <v>2.891359101203239</v>
      </c>
    </row>
    <row r="39" spans="1:14" s="5" customFormat="1" ht="11.25" customHeight="1" thickTop="1">
      <c r="A39" s="60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="5" customFormat="1" ht="13.5" customHeight="1">
      <c r="A40" s="60" t="s">
        <v>144</v>
      </c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65521" ht="14.25">
      <c r="C65521" s="2" t="e">
        <f>((C65517/C65504)-1)*100</f>
        <v>#DIV/0!</v>
      </c>
    </row>
  </sheetData>
  <sheetProtection/>
  <mergeCells count="12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P35:IV35 P38:IV38">
    <cfRule type="cellIs" priority="8" dxfId="99" operator="lessThan" stopIfTrue="1">
      <formula>0</formula>
    </cfRule>
  </conditionalFormatting>
  <conditionalFormatting sqref="A35:B35 A38:B38">
    <cfRule type="cellIs" priority="5" dxfId="99" operator="lessThan" stopIfTrue="1">
      <formula>0</formula>
    </cfRule>
  </conditionalFormatting>
  <conditionalFormatting sqref="C34:M34 O34">
    <cfRule type="cellIs" priority="6" dxfId="100" operator="lessThan" stopIfTrue="1">
      <formula>0</formula>
    </cfRule>
    <cfRule type="cellIs" priority="7" dxfId="101" operator="greaterThanOrEqual" stopIfTrue="1">
      <formula>0</formula>
    </cfRule>
  </conditionalFormatting>
  <conditionalFormatting sqref="N34">
    <cfRule type="cellIs" priority="3" dxfId="100" operator="lessThan" stopIfTrue="1">
      <formula>0</formula>
    </cfRule>
    <cfRule type="cellIs" priority="4" dxfId="101" operator="greaterThanOrEqual" stopIfTrue="1">
      <formula>0</formula>
    </cfRule>
  </conditionalFormatting>
  <conditionalFormatting sqref="C35:O38">
    <cfRule type="cellIs" priority="1" dxfId="100" operator="lessThan" stopIfTrue="1">
      <formula>0</formula>
    </cfRule>
    <cfRule type="cellIs" priority="2" dxfId="101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1"/>
  <sheetViews>
    <sheetView showGridLines="0" zoomScale="88" zoomScaleNormal="88" zoomScalePageLayoutView="0" workbookViewId="0" topLeftCell="A1">
      <selection activeCell="N32" sqref="N32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97" t="s">
        <v>26</v>
      </c>
      <c r="O1" s="597"/>
    </row>
    <row r="2" ht="5.25" customHeight="1"/>
    <row r="3" ht="4.5" customHeight="1" thickBot="1"/>
    <row r="4" spans="1:15" ht="13.5" customHeight="1" thickTop="1">
      <c r="A4" s="578" t="s">
        <v>30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80"/>
    </row>
    <row r="5" spans="1:15" ht="12.75" customHeight="1">
      <c r="A5" s="581"/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3"/>
    </row>
    <row r="6" spans="1:15" ht="5.25" customHeight="1" thickBot="1">
      <c r="A6" s="527"/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9"/>
    </row>
    <row r="7" spans="1:15" ht="16.5" customHeight="1" thickTop="1">
      <c r="A7" s="530"/>
      <c r="B7" s="531"/>
      <c r="C7" s="570" t="s">
        <v>24</v>
      </c>
      <c r="D7" s="571"/>
      <c r="E7" s="572"/>
      <c r="F7" s="593" t="s">
        <v>23</v>
      </c>
      <c r="G7" s="594"/>
      <c r="H7" s="594"/>
      <c r="I7" s="594"/>
      <c r="J7" s="594"/>
      <c r="K7" s="594"/>
      <c r="L7" s="594"/>
      <c r="M7" s="594"/>
      <c r="N7" s="598"/>
      <c r="O7" s="573" t="s">
        <v>22</v>
      </c>
    </row>
    <row r="8" spans="1:15" ht="3.75" customHeight="1" thickBot="1">
      <c r="A8" s="532"/>
      <c r="B8" s="533"/>
      <c r="C8" s="534"/>
      <c r="D8" s="535"/>
      <c r="E8" s="536"/>
      <c r="F8" s="595"/>
      <c r="G8" s="596"/>
      <c r="H8" s="596"/>
      <c r="I8" s="596"/>
      <c r="J8" s="596"/>
      <c r="K8" s="596"/>
      <c r="L8" s="596"/>
      <c r="M8" s="596"/>
      <c r="N8" s="599"/>
      <c r="O8" s="574"/>
    </row>
    <row r="9" spans="1:15" ht="21.75" customHeight="1" thickBot="1" thickTop="1">
      <c r="A9" s="587" t="s">
        <v>21</v>
      </c>
      <c r="B9" s="588"/>
      <c r="C9" s="589" t="s">
        <v>20</v>
      </c>
      <c r="D9" s="591" t="s">
        <v>19</v>
      </c>
      <c r="E9" s="576" t="s">
        <v>15</v>
      </c>
      <c r="F9" s="570" t="s">
        <v>20</v>
      </c>
      <c r="G9" s="571"/>
      <c r="H9" s="571"/>
      <c r="I9" s="570" t="s">
        <v>19</v>
      </c>
      <c r="J9" s="571"/>
      <c r="K9" s="572"/>
      <c r="L9" s="537" t="s">
        <v>18</v>
      </c>
      <c r="M9" s="538"/>
      <c r="N9" s="538"/>
      <c r="O9" s="574"/>
    </row>
    <row r="10" spans="1:15" s="59" customFormat="1" ht="18.75" customHeight="1" thickBot="1">
      <c r="A10" s="539"/>
      <c r="B10" s="540"/>
      <c r="C10" s="590"/>
      <c r="D10" s="592"/>
      <c r="E10" s="577"/>
      <c r="F10" s="541" t="s">
        <v>29</v>
      </c>
      <c r="G10" s="542" t="s">
        <v>28</v>
      </c>
      <c r="H10" s="543" t="s">
        <v>15</v>
      </c>
      <c r="I10" s="541" t="s">
        <v>29</v>
      </c>
      <c r="J10" s="542" t="s">
        <v>28</v>
      </c>
      <c r="K10" s="544" t="s">
        <v>15</v>
      </c>
      <c r="L10" s="541" t="s">
        <v>29</v>
      </c>
      <c r="M10" s="545" t="s">
        <v>28</v>
      </c>
      <c r="N10" s="546" t="s">
        <v>15</v>
      </c>
      <c r="O10" s="575"/>
    </row>
    <row r="11" spans="1:15" s="58" customFormat="1" ht="18.75" customHeight="1" thickTop="1">
      <c r="A11" s="584">
        <v>2016</v>
      </c>
      <c r="B11" s="285" t="s">
        <v>5</v>
      </c>
      <c r="C11" s="256">
        <v>11421.194000000005</v>
      </c>
      <c r="D11" s="257">
        <v>1857.0699999999988</v>
      </c>
      <c r="E11" s="515">
        <f aca="true" t="shared" si="0" ref="E11:E24">D11+C11</f>
        <v>13278.264000000003</v>
      </c>
      <c r="F11" s="256">
        <v>26922.977000000003</v>
      </c>
      <c r="G11" s="258">
        <v>13568.128</v>
      </c>
      <c r="H11" s="259">
        <f aca="true" t="shared" si="1" ref="H11:H22">G11+F11</f>
        <v>40491.105</v>
      </c>
      <c r="I11" s="260">
        <v>7023.392970000001</v>
      </c>
      <c r="J11" s="261">
        <v>1404.214</v>
      </c>
      <c r="K11" s="262">
        <f aca="true" t="shared" si="2" ref="K11:K22">J11+I11</f>
        <v>8427.60697</v>
      </c>
      <c r="L11" s="263">
        <f aca="true" t="shared" si="3" ref="L11:N24">I11+F11</f>
        <v>33946.36997</v>
      </c>
      <c r="M11" s="264">
        <f t="shared" si="3"/>
        <v>14972.342</v>
      </c>
      <c r="N11" s="504">
        <f t="shared" si="3"/>
        <v>48918.711970000004</v>
      </c>
      <c r="O11" s="494">
        <f aca="true" t="shared" si="4" ref="O11:O24">N11+E11</f>
        <v>62196.97597000001</v>
      </c>
    </row>
    <row r="12" spans="1:15" ht="18.75" customHeight="1">
      <c r="A12" s="585"/>
      <c r="B12" s="285" t="s">
        <v>4</v>
      </c>
      <c r="C12" s="46">
        <v>11848.563000000007</v>
      </c>
      <c r="D12" s="54">
        <v>2141.458999999999</v>
      </c>
      <c r="E12" s="516">
        <f t="shared" si="0"/>
        <v>13990.022000000006</v>
      </c>
      <c r="F12" s="46">
        <v>25078.524000000005</v>
      </c>
      <c r="G12" s="44">
        <v>12695.67</v>
      </c>
      <c r="H12" s="49">
        <f t="shared" si="1"/>
        <v>37774.194</v>
      </c>
      <c r="I12" s="52">
        <v>5917.042</v>
      </c>
      <c r="J12" s="51">
        <v>1500.3120000000001</v>
      </c>
      <c r="K12" s="50">
        <f t="shared" si="2"/>
        <v>7417.354</v>
      </c>
      <c r="L12" s="214">
        <f t="shared" si="3"/>
        <v>30995.566000000006</v>
      </c>
      <c r="M12" s="237">
        <f t="shared" si="3"/>
        <v>14195.982</v>
      </c>
      <c r="N12" s="505">
        <f t="shared" si="3"/>
        <v>45191.548</v>
      </c>
      <c r="O12" s="495">
        <f t="shared" si="4"/>
        <v>59181.57000000001</v>
      </c>
    </row>
    <row r="13" spans="1:15" ht="18.75" customHeight="1">
      <c r="A13" s="585"/>
      <c r="B13" s="285" t="s">
        <v>3</v>
      </c>
      <c r="C13" s="46">
        <v>12806.842000000013</v>
      </c>
      <c r="D13" s="54">
        <v>2117.8229999999985</v>
      </c>
      <c r="E13" s="516">
        <f t="shared" si="0"/>
        <v>14924.665000000012</v>
      </c>
      <c r="F13" s="46">
        <v>26157.321999999996</v>
      </c>
      <c r="G13" s="44">
        <v>14364.148999999994</v>
      </c>
      <c r="H13" s="49">
        <f t="shared" si="1"/>
        <v>40521.47099999999</v>
      </c>
      <c r="I13" s="214">
        <v>6570.702</v>
      </c>
      <c r="J13" s="51">
        <v>2597.895</v>
      </c>
      <c r="K13" s="50">
        <f t="shared" si="2"/>
        <v>9168.597</v>
      </c>
      <c r="L13" s="214">
        <f t="shared" si="3"/>
        <v>32728.023999999998</v>
      </c>
      <c r="M13" s="237">
        <f t="shared" si="3"/>
        <v>16962.043999999994</v>
      </c>
      <c r="N13" s="505">
        <f t="shared" si="3"/>
        <v>49690.06799999999</v>
      </c>
      <c r="O13" s="495">
        <f t="shared" si="4"/>
        <v>64614.73300000001</v>
      </c>
    </row>
    <row r="14" spans="1:15" ht="18.75" customHeight="1">
      <c r="A14" s="585"/>
      <c r="B14" s="285" t="s">
        <v>14</v>
      </c>
      <c r="C14" s="46">
        <v>13783.882</v>
      </c>
      <c r="D14" s="54">
        <v>991.723999999999</v>
      </c>
      <c r="E14" s="516">
        <f t="shared" si="0"/>
        <v>14775.605999999998</v>
      </c>
      <c r="F14" s="46">
        <v>29695.89699999999</v>
      </c>
      <c r="G14" s="44">
        <v>13082.559999999998</v>
      </c>
      <c r="H14" s="49">
        <f t="shared" si="1"/>
        <v>42778.45699999999</v>
      </c>
      <c r="I14" s="52">
        <v>11710.678</v>
      </c>
      <c r="J14" s="51">
        <v>3475.231</v>
      </c>
      <c r="K14" s="50">
        <f t="shared" si="2"/>
        <v>15185.909</v>
      </c>
      <c r="L14" s="214">
        <f t="shared" si="3"/>
        <v>41406.57499999999</v>
      </c>
      <c r="M14" s="237">
        <f t="shared" si="3"/>
        <v>16557.790999999997</v>
      </c>
      <c r="N14" s="505">
        <f t="shared" si="3"/>
        <v>57964.36599999999</v>
      </c>
      <c r="O14" s="495">
        <f t="shared" si="4"/>
        <v>72739.97199999998</v>
      </c>
    </row>
    <row r="15" spans="1:15" s="58" customFormat="1" ht="18.75" customHeight="1">
      <c r="A15" s="585"/>
      <c r="B15" s="285" t="s">
        <v>13</v>
      </c>
      <c r="C15" s="46">
        <v>12638.630000000001</v>
      </c>
      <c r="D15" s="54">
        <v>885.798</v>
      </c>
      <c r="E15" s="516">
        <f t="shared" si="0"/>
        <v>13524.428000000002</v>
      </c>
      <c r="F15" s="46">
        <v>25363.291999999998</v>
      </c>
      <c r="G15" s="44">
        <v>13478.010999999995</v>
      </c>
      <c r="H15" s="49">
        <f t="shared" si="1"/>
        <v>38841.30299999999</v>
      </c>
      <c r="I15" s="52">
        <v>6423.654</v>
      </c>
      <c r="J15" s="51">
        <v>2661.1779999999994</v>
      </c>
      <c r="K15" s="50">
        <f t="shared" si="2"/>
        <v>9084.832</v>
      </c>
      <c r="L15" s="214">
        <f t="shared" si="3"/>
        <v>31786.945999999996</v>
      </c>
      <c r="M15" s="237">
        <f t="shared" si="3"/>
        <v>16139.188999999995</v>
      </c>
      <c r="N15" s="505">
        <f t="shared" si="3"/>
        <v>47926.134999999995</v>
      </c>
      <c r="O15" s="495">
        <f t="shared" si="4"/>
        <v>61450.562999999995</v>
      </c>
    </row>
    <row r="16" spans="1:15" s="226" customFormat="1" ht="18.75" customHeight="1">
      <c r="A16" s="585"/>
      <c r="B16" s="286" t="s">
        <v>12</v>
      </c>
      <c r="C16" s="46">
        <v>14128.666000000003</v>
      </c>
      <c r="D16" s="54">
        <v>967.2700000000008</v>
      </c>
      <c r="E16" s="516">
        <f t="shared" si="0"/>
        <v>15095.936000000003</v>
      </c>
      <c r="F16" s="46">
        <v>24984.322999999993</v>
      </c>
      <c r="G16" s="44">
        <v>13734.576000000003</v>
      </c>
      <c r="H16" s="49">
        <f t="shared" si="1"/>
        <v>38718.899</v>
      </c>
      <c r="I16" s="52">
        <v>5563</v>
      </c>
      <c r="J16" s="51">
        <v>2170.166</v>
      </c>
      <c r="K16" s="50">
        <f t="shared" si="2"/>
        <v>7733.166</v>
      </c>
      <c r="L16" s="214">
        <f t="shared" si="3"/>
        <v>30547.322999999993</v>
      </c>
      <c r="M16" s="237">
        <f t="shared" si="3"/>
        <v>15904.742000000002</v>
      </c>
      <c r="N16" s="505">
        <f t="shared" si="3"/>
        <v>46452.064999999995</v>
      </c>
      <c r="O16" s="495">
        <f t="shared" si="4"/>
        <v>61548.001</v>
      </c>
    </row>
    <row r="17" spans="1:15" s="229" customFormat="1" ht="18.75" customHeight="1">
      <c r="A17" s="585"/>
      <c r="B17" s="285" t="s">
        <v>11</v>
      </c>
      <c r="C17" s="46">
        <v>16887.331000000006</v>
      </c>
      <c r="D17" s="54">
        <v>1309.4540000000002</v>
      </c>
      <c r="E17" s="516">
        <f t="shared" si="0"/>
        <v>18196.785000000007</v>
      </c>
      <c r="F17" s="46">
        <v>25070.022</v>
      </c>
      <c r="G17" s="44">
        <v>14500.524999999998</v>
      </c>
      <c r="H17" s="49">
        <f t="shared" si="1"/>
        <v>39570.547</v>
      </c>
      <c r="I17" s="52">
        <v>6296.044999999999</v>
      </c>
      <c r="J17" s="51">
        <v>3104.829</v>
      </c>
      <c r="K17" s="50">
        <f t="shared" si="2"/>
        <v>9400.874</v>
      </c>
      <c r="L17" s="214">
        <f t="shared" si="3"/>
        <v>31366.067</v>
      </c>
      <c r="M17" s="237">
        <f t="shared" si="3"/>
        <v>17605.354</v>
      </c>
      <c r="N17" s="505">
        <f t="shared" si="3"/>
        <v>48971.421</v>
      </c>
      <c r="O17" s="495">
        <f t="shared" si="4"/>
        <v>67168.206</v>
      </c>
    </row>
    <row r="18" spans="1:15" s="236" customFormat="1" ht="18.75" customHeight="1">
      <c r="A18" s="585"/>
      <c r="B18" s="285" t="s">
        <v>10</v>
      </c>
      <c r="C18" s="46">
        <v>15093.098999999987</v>
      </c>
      <c r="D18" s="54">
        <v>1119.6540000000005</v>
      </c>
      <c r="E18" s="516">
        <f t="shared" si="0"/>
        <v>16212.752999999988</v>
      </c>
      <c r="F18" s="46">
        <v>26007.945999999985</v>
      </c>
      <c r="G18" s="44">
        <v>14807.36499999999</v>
      </c>
      <c r="H18" s="49">
        <f t="shared" si="1"/>
        <v>40815.31099999997</v>
      </c>
      <c r="I18" s="52">
        <v>5069.978999999999</v>
      </c>
      <c r="J18" s="51">
        <v>2636.1990000000005</v>
      </c>
      <c r="K18" s="50">
        <f t="shared" si="2"/>
        <v>7706.178</v>
      </c>
      <c r="L18" s="214">
        <f t="shared" si="3"/>
        <v>31077.924999999985</v>
      </c>
      <c r="M18" s="237">
        <f t="shared" si="3"/>
        <v>17443.56399999999</v>
      </c>
      <c r="N18" s="505">
        <f t="shared" si="3"/>
        <v>48521.48899999997</v>
      </c>
      <c r="O18" s="495">
        <f t="shared" si="4"/>
        <v>64734.24199999996</v>
      </c>
    </row>
    <row r="19" spans="1:15" ht="18.75" customHeight="1">
      <c r="A19" s="585"/>
      <c r="B19" s="285" t="s">
        <v>9</v>
      </c>
      <c r="C19" s="46">
        <v>15171.751999999999</v>
      </c>
      <c r="D19" s="54">
        <v>1050.7379999999994</v>
      </c>
      <c r="E19" s="516">
        <f t="shared" si="0"/>
        <v>16222.489999999998</v>
      </c>
      <c r="F19" s="46">
        <v>26140.642999999993</v>
      </c>
      <c r="G19" s="44">
        <v>14655.275999999996</v>
      </c>
      <c r="H19" s="49">
        <f t="shared" si="1"/>
        <v>40795.91899999999</v>
      </c>
      <c r="I19" s="52">
        <v>7049.579</v>
      </c>
      <c r="J19" s="51">
        <v>3219.482</v>
      </c>
      <c r="K19" s="50">
        <f t="shared" si="2"/>
        <v>10269.061</v>
      </c>
      <c r="L19" s="214">
        <f t="shared" si="3"/>
        <v>33190.221999999994</v>
      </c>
      <c r="M19" s="237">
        <f t="shared" si="3"/>
        <v>17874.757999999994</v>
      </c>
      <c r="N19" s="505">
        <f t="shared" si="3"/>
        <v>51064.97999999999</v>
      </c>
      <c r="O19" s="495">
        <f t="shared" si="4"/>
        <v>67287.46999999999</v>
      </c>
    </row>
    <row r="20" spans="1:15" s="244" customFormat="1" ht="18.75" customHeight="1">
      <c r="A20" s="585"/>
      <c r="B20" s="285" t="s">
        <v>8</v>
      </c>
      <c r="C20" s="46">
        <v>14385.91899999999</v>
      </c>
      <c r="D20" s="54">
        <v>1113.368999999999</v>
      </c>
      <c r="E20" s="516">
        <f t="shared" si="0"/>
        <v>15499.28799999999</v>
      </c>
      <c r="F20" s="46">
        <v>29162.51900000001</v>
      </c>
      <c r="G20" s="44">
        <v>15970.464000000004</v>
      </c>
      <c r="H20" s="49">
        <f t="shared" si="1"/>
        <v>45132.983000000015</v>
      </c>
      <c r="I20" s="52">
        <v>6652.452</v>
      </c>
      <c r="J20" s="51">
        <v>3682.899</v>
      </c>
      <c r="K20" s="50">
        <f t="shared" si="2"/>
        <v>10335.351</v>
      </c>
      <c r="L20" s="214">
        <f t="shared" si="3"/>
        <v>35814.97100000001</v>
      </c>
      <c r="M20" s="237">
        <f t="shared" si="3"/>
        <v>19653.363000000005</v>
      </c>
      <c r="N20" s="505">
        <f t="shared" si="3"/>
        <v>55468.33400000002</v>
      </c>
      <c r="O20" s="495">
        <f t="shared" si="4"/>
        <v>70967.622</v>
      </c>
    </row>
    <row r="21" spans="1:15" s="48" customFormat="1" ht="18.75" customHeight="1">
      <c r="A21" s="585"/>
      <c r="B21" s="285" t="s">
        <v>7</v>
      </c>
      <c r="C21" s="46">
        <v>15439.293000000005</v>
      </c>
      <c r="D21" s="54">
        <v>1060.6469999999995</v>
      </c>
      <c r="E21" s="516">
        <f t="shared" si="0"/>
        <v>16499.940000000006</v>
      </c>
      <c r="F21" s="46">
        <v>26781.021999999997</v>
      </c>
      <c r="G21" s="44">
        <v>16346.724999999995</v>
      </c>
      <c r="H21" s="49">
        <f t="shared" si="1"/>
        <v>43127.74699999999</v>
      </c>
      <c r="I21" s="52">
        <v>7991.955</v>
      </c>
      <c r="J21" s="51">
        <v>4510.3460000000005</v>
      </c>
      <c r="K21" s="50">
        <f t="shared" si="2"/>
        <v>12502.301</v>
      </c>
      <c r="L21" s="214">
        <f t="shared" si="3"/>
        <v>34772.977</v>
      </c>
      <c r="M21" s="237">
        <f t="shared" si="3"/>
        <v>20857.070999999996</v>
      </c>
      <c r="N21" s="505">
        <f t="shared" si="3"/>
        <v>55630.04799999999</v>
      </c>
      <c r="O21" s="495">
        <f t="shared" si="4"/>
        <v>72129.988</v>
      </c>
    </row>
    <row r="22" spans="1:15" ht="18.75" customHeight="1" thickBot="1">
      <c r="A22" s="586"/>
      <c r="B22" s="285" t="s">
        <v>6</v>
      </c>
      <c r="C22" s="46">
        <v>16297.548</v>
      </c>
      <c r="D22" s="54">
        <v>1099.3519999999996</v>
      </c>
      <c r="E22" s="516">
        <f t="shared" si="0"/>
        <v>17396.9</v>
      </c>
      <c r="F22" s="46">
        <v>26692.725000000006</v>
      </c>
      <c r="G22" s="44">
        <v>16896.671000000006</v>
      </c>
      <c r="H22" s="49">
        <f t="shared" si="1"/>
        <v>43589.39600000001</v>
      </c>
      <c r="I22" s="52">
        <v>7269.738000000001</v>
      </c>
      <c r="J22" s="51">
        <v>4285.142999999999</v>
      </c>
      <c r="K22" s="50">
        <f t="shared" si="2"/>
        <v>11554.881000000001</v>
      </c>
      <c r="L22" s="214">
        <f t="shared" si="3"/>
        <v>33962.463</v>
      </c>
      <c r="M22" s="237">
        <f t="shared" si="3"/>
        <v>21181.814000000006</v>
      </c>
      <c r="N22" s="505">
        <f t="shared" si="3"/>
        <v>55144.27700000001</v>
      </c>
      <c r="O22" s="495">
        <f t="shared" si="4"/>
        <v>72541.17700000001</v>
      </c>
    </row>
    <row r="23" spans="1:15" ht="3.75" customHeight="1">
      <c r="A23" s="57"/>
      <c r="B23" s="287"/>
      <c r="C23" s="56"/>
      <c r="D23" s="55"/>
      <c r="E23" s="517">
        <f t="shared" si="0"/>
        <v>0</v>
      </c>
      <c r="F23" s="36"/>
      <c r="G23" s="35"/>
      <c r="H23" s="33"/>
      <c r="I23" s="36"/>
      <c r="J23" s="35"/>
      <c r="K23" s="34"/>
      <c r="L23" s="61">
        <f t="shared" si="3"/>
        <v>0</v>
      </c>
      <c r="M23" s="238">
        <f t="shared" si="3"/>
        <v>0</v>
      </c>
      <c r="N23" s="506">
        <f t="shared" si="3"/>
        <v>0</v>
      </c>
      <c r="O23" s="496">
        <f t="shared" si="4"/>
        <v>0</v>
      </c>
    </row>
    <row r="24" spans="1:15" s="493" customFormat="1" ht="19.5" customHeight="1">
      <c r="A24" s="486">
        <v>2017</v>
      </c>
      <c r="B24" s="285" t="s">
        <v>5</v>
      </c>
      <c r="C24" s="46">
        <v>11829.99400000001</v>
      </c>
      <c r="D24" s="487">
        <v>1191.2129999999995</v>
      </c>
      <c r="E24" s="518">
        <f t="shared" si="0"/>
        <v>13021.20700000001</v>
      </c>
      <c r="F24" s="488">
        <v>23957.267</v>
      </c>
      <c r="G24" s="44">
        <v>13194.999000000009</v>
      </c>
      <c r="H24" s="489">
        <f aca="true" t="shared" si="5" ref="H24:H30">G24+F24</f>
        <v>37152.26600000001</v>
      </c>
      <c r="I24" s="52">
        <v>10316.453</v>
      </c>
      <c r="J24" s="51">
        <v>3650.6160000000004</v>
      </c>
      <c r="K24" s="490">
        <f aca="true" t="shared" si="6" ref="K24:K30">J24+I24</f>
        <v>13967.069</v>
      </c>
      <c r="L24" s="491">
        <f t="shared" si="3"/>
        <v>34273.72</v>
      </c>
      <c r="M24" s="492">
        <f t="shared" si="3"/>
        <v>16845.61500000001</v>
      </c>
      <c r="N24" s="507">
        <f t="shared" si="3"/>
        <v>51119.33500000001</v>
      </c>
      <c r="O24" s="503">
        <f t="shared" si="4"/>
        <v>64140.542000000016</v>
      </c>
    </row>
    <row r="25" spans="1:15" s="493" customFormat="1" ht="19.5" customHeight="1">
      <c r="A25" s="486"/>
      <c r="B25" s="285" t="s">
        <v>4</v>
      </c>
      <c r="C25" s="46">
        <v>11490.663999999995</v>
      </c>
      <c r="D25" s="487">
        <v>2437.2589999999996</v>
      </c>
      <c r="E25" s="518">
        <f aca="true" t="shared" si="7" ref="E25:E30">D25+C25</f>
        <v>13927.922999999995</v>
      </c>
      <c r="F25" s="488">
        <v>21477.372000000003</v>
      </c>
      <c r="G25" s="44">
        <v>10834.468999999997</v>
      </c>
      <c r="H25" s="489">
        <f t="shared" si="5"/>
        <v>32311.841</v>
      </c>
      <c r="I25" s="52">
        <v>13366.740999999996</v>
      </c>
      <c r="J25" s="51">
        <v>5140.989</v>
      </c>
      <c r="K25" s="490">
        <f t="shared" si="6"/>
        <v>18507.729999999996</v>
      </c>
      <c r="L25" s="491">
        <f aca="true" t="shared" si="8" ref="L25:N26">I25+F25</f>
        <v>34844.113</v>
      </c>
      <c r="M25" s="492">
        <f t="shared" si="8"/>
        <v>15975.457999999997</v>
      </c>
      <c r="N25" s="507">
        <f t="shared" si="8"/>
        <v>50819.570999999996</v>
      </c>
      <c r="O25" s="503">
        <f aca="true" t="shared" si="9" ref="O25:O30">N25+E25</f>
        <v>64747.49399999999</v>
      </c>
    </row>
    <row r="26" spans="1:15" s="493" customFormat="1" ht="19.5" customHeight="1">
      <c r="A26" s="486"/>
      <c r="B26" s="285" t="s">
        <v>3</v>
      </c>
      <c r="C26" s="46">
        <v>12799.938000000004</v>
      </c>
      <c r="D26" s="487">
        <v>2855.977</v>
      </c>
      <c r="E26" s="518">
        <f t="shared" si="7"/>
        <v>15655.915000000005</v>
      </c>
      <c r="F26" s="488">
        <v>22139.188999999988</v>
      </c>
      <c r="G26" s="44">
        <v>13137.115000000002</v>
      </c>
      <c r="H26" s="489">
        <f t="shared" si="5"/>
        <v>35276.30399999999</v>
      </c>
      <c r="I26" s="52">
        <v>10475.223</v>
      </c>
      <c r="J26" s="51">
        <v>5355.985999999998</v>
      </c>
      <c r="K26" s="490">
        <f t="shared" si="6"/>
        <v>15831.208999999999</v>
      </c>
      <c r="L26" s="491">
        <f t="shared" si="8"/>
        <v>32614.41199999999</v>
      </c>
      <c r="M26" s="492">
        <f t="shared" si="8"/>
        <v>18493.101</v>
      </c>
      <c r="N26" s="507">
        <f t="shared" si="8"/>
        <v>51107.51299999999</v>
      </c>
      <c r="O26" s="503">
        <f t="shared" si="9"/>
        <v>66763.428</v>
      </c>
    </row>
    <row r="27" spans="1:15" s="493" customFormat="1" ht="19.5" customHeight="1">
      <c r="A27" s="486"/>
      <c r="B27" s="285" t="s">
        <v>14</v>
      </c>
      <c r="C27" s="46">
        <v>11693.439000000008</v>
      </c>
      <c r="D27" s="487">
        <v>1440.3899999999999</v>
      </c>
      <c r="E27" s="518">
        <f t="shared" si="7"/>
        <v>13133.829000000007</v>
      </c>
      <c r="F27" s="488">
        <v>24734.897999999983</v>
      </c>
      <c r="G27" s="44">
        <v>12783.227000000006</v>
      </c>
      <c r="H27" s="489">
        <f t="shared" si="5"/>
        <v>37518.124999999985</v>
      </c>
      <c r="I27" s="52">
        <v>17968.26</v>
      </c>
      <c r="J27" s="51">
        <v>4994.878</v>
      </c>
      <c r="K27" s="490">
        <f t="shared" si="6"/>
        <v>22963.138</v>
      </c>
      <c r="L27" s="491">
        <f aca="true" t="shared" si="10" ref="L27:N28">I27+F27</f>
        <v>42703.15799999998</v>
      </c>
      <c r="M27" s="492">
        <f t="shared" si="10"/>
        <v>17778.105000000007</v>
      </c>
      <c r="N27" s="507">
        <f t="shared" si="10"/>
        <v>60481.262999999984</v>
      </c>
      <c r="O27" s="503">
        <f t="shared" si="9"/>
        <v>73615.09199999999</v>
      </c>
    </row>
    <row r="28" spans="1:15" s="493" customFormat="1" ht="19.5" customHeight="1">
      <c r="A28" s="486"/>
      <c r="B28" s="285" t="s">
        <v>13</v>
      </c>
      <c r="C28" s="46">
        <v>12294.185999999994</v>
      </c>
      <c r="D28" s="487">
        <v>1742.8650000000002</v>
      </c>
      <c r="E28" s="518">
        <f t="shared" si="7"/>
        <v>14037.050999999994</v>
      </c>
      <c r="F28" s="488">
        <v>25167.995000000006</v>
      </c>
      <c r="G28" s="44">
        <v>12809.701999999996</v>
      </c>
      <c r="H28" s="489">
        <f t="shared" si="5"/>
        <v>37977.697</v>
      </c>
      <c r="I28" s="52">
        <v>16046.46</v>
      </c>
      <c r="J28" s="51">
        <v>5585.725000000002</v>
      </c>
      <c r="K28" s="490">
        <f t="shared" si="6"/>
        <v>21632.185</v>
      </c>
      <c r="L28" s="491">
        <f t="shared" si="10"/>
        <v>41214.455</v>
      </c>
      <c r="M28" s="492">
        <f t="shared" si="10"/>
        <v>18395.426999999996</v>
      </c>
      <c r="N28" s="507">
        <f t="shared" si="10"/>
        <v>59609.882</v>
      </c>
      <c r="O28" s="503">
        <f t="shared" si="9"/>
        <v>73646.93299999999</v>
      </c>
    </row>
    <row r="29" spans="1:15" s="493" customFormat="1" ht="19.5" customHeight="1">
      <c r="A29" s="486"/>
      <c r="B29" s="285" t="s">
        <v>12</v>
      </c>
      <c r="C29" s="46">
        <v>12344.041000000007</v>
      </c>
      <c r="D29" s="487">
        <v>1933.7620000000006</v>
      </c>
      <c r="E29" s="518">
        <f t="shared" si="7"/>
        <v>14277.803000000007</v>
      </c>
      <c r="F29" s="488">
        <v>22046.979999999992</v>
      </c>
      <c r="G29" s="44">
        <v>13116.366</v>
      </c>
      <c r="H29" s="489">
        <f t="shared" si="5"/>
        <v>35163.34599999999</v>
      </c>
      <c r="I29" s="52">
        <v>11266.310000000001</v>
      </c>
      <c r="J29" s="51">
        <v>5988.25</v>
      </c>
      <c r="K29" s="490">
        <f t="shared" si="6"/>
        <v>17254.56</v>
      </c>
      <c r="L29" s="491">
        <f aca="true" t="shared" si="11" ref="L29:N30">I29+F29</f>
        <v>33313.28999999999</v>
      </c>
      <c r="M29" s="492">
        <f t="shared" si="11"/>
        <v>19104.616</v>
      </c>
      <c r="N29" s="507">
        <f t="shared" si="11"/>
        <v>52417.90599999999</v>
      </c>
      <c r="O29" s="503">
        <f t="shared" si="9"/>
        <v>66695.709</v>
      </c>
    </row>
    <row r="30" spans="1:15" s="493" customFormat="1" ht="19.5" customHeight="1" thickBot="1">
      <c r="A30" s="486"/>
      <c r="B30" s="285" t="s">
        <v>11</v>
      </c>
      <c r="C30" s="46">
        <v>12861.355999999994</v>
      </c>
      <c r="D30" s="487">
        <v>1593.9009999999985</v>
      </c>
      <c r="E30" s="518">
        <f t="shared" si="7"/>
        <v>14455.256999999992</v>
      </c>
      <c r="F30" s="488">
        <v>21280.061999999998</v>
      </c>
      <c r="G30" s="44">
        <v>13676.980999999998</v>
      </c>
      <c r="H30" s="489">
        <f t="shared" si="5"/>
        <v>34957.043</v>
      </c>
      <c r="I30" s="52">
        <v>11004.346999999998</v>
      </c>
      <c r="J30" s="51">
        <v>5972.0470000000005</v>
      </c>
      <c r="K30" s="490">
        <f t="shared" si="6"/>
        <v>16976.394</v>
      </c>
      <c r="L30" s="491">
        <f t="shared" si="11"/>
        <v>32284.408999999996</v>
      </c>
      <c r="M30" s="492">
        <f t="shared" si="11"/>
        <v>19649.028</v>
      </c>
      <c r="N30" s="507">
        <f t="shared" si="11"/>
        <v>51933.437</v>
      </c>
      <c r="O30" s="503">
        <f t="shared" si="9"/>
        <v>66388.69399999999</v>
      </c>
    </row>
    <row r="31" spans="1:15" ht="18" customHeight="1">
      <c r="A31" s="47" t="s">
        <v>2</v>
      </c>
      <c r="B31" s="37"/>
      <c r="C31" s="36"/>
      <c r="D31" s="35"/>
      <c r="E31" s="519"/>
      <c r="F31" s="36"/>
      <c r="G31" s="35"/>
      <c r="H31" s="34"/>
      <c r="I31" s="36"/>
      <c r="J31" s="35"/>
      <c r="K31" s="34"/>
      <c r="L31" s="61"/>
      <c r="M31" s="238"/>
      <c r="N31" s="506"/>
      <c r="O31" s="496"/>
    </row>
    <row r="32" spans="1:15" ht="18" customHeight="1">
      <c r="A32" s="32" t="s">
        <v>150</v>
      </c>
      <c r="B32" s="43"/>
      <c r="C32" s="46">
        <f>SUM(C11:C17)</f>
        <v>93515.10800000002</v>
      </c>
      <c r="D32" s="44">
        <f aca="true" t="shared" si="12" ref="D32:O32">SUM(D11:D17)</f>
        <v>10270.597999999996</v>
      </c>
      <c r="E32" s="520">
        <f t="shared" si="12"/>
        <v>103785.70600000002</v>
      </c>
      <c r="F32" s="46">
        <f t="shared" si="12"/>
        <v>183272.357</v>
      </c>
      <c r="G32" s="44">
        <f t="shared" si="12"/>
        <v>95423.61899999999</v>
      </c>
      <c r="H32" s="45">
        <f t="shared" si="12"/>
        <v>278695.97599999997</v>
      </c>
      <c r="I32" s="46">
        <f t="shared" si="12"/>
        <v>49504.51397</v>
      </c>
      <c r="J32" s="44">
        <f t="shared" si="12"/>
        <v>16913.825</v>
      </c>
      <c r="K32" s="45">
        <f t="shared" si="12"/>
        <v>66418.33897</v>
      </c>
      <c r="L32" s="46">
        <f t="shared" si="12"/>
        <v>232776.87097</v>
      </c>
      <c r="M32" s="239">
        <f t="shared" si="12"/>
        <v>112337.44399999999</v>
      </c>
      <c r="N32" s="508">
        <f t="shared" si="12"/>
        <v>345114.31496999995</v>
      </c>
      <c r="O32" s="497">
        <f t="shared" si="12"/>
        <v>448900.02097</v>
      </c>
    </row>
    <row r="33" spans="1:15" ht="18" customHeight="1" thickBot="1">
      <c r="A33" s="32" t="s">
        <v>151</v>
      </c>
      <c r="B33" s="43"/>
      <c r="C33" s="42">
        <f>SUM(C24:C30)</f>
        <v>85313.61800000002</v>
      </c>
      <c r="D33" s="39">
        <f aca="true" t="shared" si="13" ref="D33:O33">SUM(D24:D30)</f>
        <v>13195.366999999997</v>
      </c>
      <c r="E33" s="521">
        <f t="shared" si="13"/>
        <v>98508.98500000003</v>
      </c>
      <c r="F33" s="41">
        <f t="shared" si="13"/>
        <v>160803.76299999998</v>
      </c>
      <c r="G33" s="39">
        <f t="shared" si="13"/>
        <v>89552.85900000001</v>
      </c>
      <c r="H33" s="40">
        <f t="shared" si="13"/>
        <v>250356.622</v>
      </c>
      <c r="I33" s="41">
        <f t="shared" si="13"/>
        <v>90443.79399999998</v>
      </c>
      <c r="J33" s="39">
        <f t="shared" si="13"/>
        <v>36688.491</v>
      </c>
      <c r="K33" s="40">
        <f t="shared" si="13"/>
        <v>127132.28499999999</v>
      </c>
      <c r="L33" s="41">
        <f t="shared" si="13"/>
        <v>251247.55699999997</v>
      </c>
      <c r="M33" s="240">
        <f t="shared" si="13"/>
        <v>126241.35</v>
      </c>
      <c r="N33" s="509">
        <f t="shared" si="13"/>
        <v>377488.90699999995</v>
      </c>
      <c r="O33" s="498">
        <f t="shared" si="13"/>
        <v>475997.892</v>
      </c>
    </row>
    <row r="34" spans="1:15" ht="17.25" customHeight="1">
      <c r="A34" s="38" t="s">
        <v>1</v>
      </c>
      <c r="B34" s="37"/>
      <c r="C34" s="36"/>
      <c r="D34" s="35"/>
      <c r="E34" s="522"/>
      <c r="F34" s="36"/>
      <c r="G34" s="35"/>
      <c r="H34" s="33"/>
      <c r="I34" s="36"/>
      <c r="J34" s="35"/>
      <c r="K34" s="34"/>
      <c r="L34" s="61"/>
      <c r="M34" s="238"/>
      <c r="N34" s="510"/>
      <c r="O34" s="496"/>
    </row>
    <row r="35" spans="1:15" ht="17.25" customHeight="1">
      <c r="A35" s="32" t="s">
        <v>152</v>
      </c>
      <c r="B35" s="31"/>
      <c r="C35" s="265">
        <f>(C30/C17-1)*100</f>
        <v>-23.840208970855194</v>
      </c>
      <c r="D35" s="266">
        <f aca="true" t="shared" si="14" ref="D35:O35">(D30/D17-1)*100</f>
        <v>21.722565282934593</v>
      </c>
      <c r="E35" s="523">
        <f t="shared" si="14"/>
        <v>-20.56147830509627</v>
      </c>
      <c r="F35" s="265">
        <f t="shared" si="14"/>
        <v>-15.117497703033534</v>
      </c>
      <c r="G35" s="267">
        <f t="shared" si="14"/>
        <v>-5.6794081593597445</v>
      </c>
      <c r="H35" s="268">
        <f t="shared" si="14"/>
        <v>-11.658934105712515</v>
      </c>
      <c r="I35" s="269">
        <f t="shared" si="14"/>
        <v>74.78189879519601</v>
      </c>
      <c r="J35" s="266">
        <f t="shared" si="14"/>
        <v>92.34705035285357</v>
      </c>
      <c r="K35" s="270">
        <f t="shared" si="14"/>
        <v>80.58314577984984</v>
      </c>
      <c r="L35" s="269">
        <f t="shared" si="14"/>
        <v>2.927820054710706</v>
      </c>
      <c r="M35" s="271">
        <f t="shared" si="14"/>
        <v>11.608252807640218</v>
      </c>
      <c r="N35" s="511">
        <f t="shared" si="14"/>
        <v>6.048458344714969</v>
      </c>
      <c r="O35" s="499">
        <f t="shared" si="14"/>
        <v>-1.1605371743887538</v>
      </c>
    </row>
    <row r="36" spans="1:15" ht="7.5" customHeight="1" thickBot="1">
      <c r="A36" s="30"/>
      <c r="B36" s="29"/>
      <c r="C36" s="28"/>
      <c r="D36" s="27"/>
      <c r="E36" s="524"/>
      <c r="F36" s="26"/>
      <c r="G36" s="24"/>
      <c r="H36" s="23"/>
      <c r="I36" s="26"/>
      <c r="J36" s="24"/>
      <c r="K36" s="25"/>
      <c r="L36" s="26"/>
      <c r="M36" s="241"/>
      <c r="N36" s="512"/>
      <c r="O36" s="500"/>
    </row>
    <row r="37" spans="1:15" ht="17.25" customHeight="1">
      <c r="A37" s="22" t="s">
        <v>0</v>
      </c>
      <c r="B37" s="21"/>
      <c r="C37" s="20"/>
      <c r="D37" s="19"/>
      <c r="E37" s="525"/>
      <c r="F37" s="18"/>
      <c r="G37" s="16"/>
      <c r="H37" s="15"/>
      <c r="I37" s="18"/>
      <c r="J37" s="16"/>
      <c r="K37" s="17"/>
      <c r="L37" s="18"/>
      <c r="M37" s="242"/>
      <c r="N37" s="513"/>
      <c r="O37" s="501"/>
    </row>
    <row r="38" spans="1:15" ht="17.25" customHeight="1" thickBot="1">
      <c r="A38" s="253" t="s">
        <v>153</v>
      </c>
      <c r="B38" s="14"/>
      <c r="C38" s="13">
        <f aca="true" t="shared" si="15" ref="C38:O38">(C33/C32-1)*100</f>
        <v>-8.770229939744068</v>
      </c>
      <c r="D38" s="9">
        <f t="shared" si="15"/>
        <v>28.47710522795266</v>
      </c>
      <c r="E38" s="526">
        <f t="shared" si="15"/>
        <v>-5.084246379747115</v>
      </c>
      <c r="F38" s="13">
        <f t="shared" si="15"/>
        <v>-12.259674272645505</v>
      </c>
      <c r="G38" s="12">
        <f t="shared" si="15"/>
        <v>-6.152313296774025</v>
      </c>
      <c r="H38" s="8">
        <f t="shared" si="15"/>
        <v>-10.1685551426835</v>
      </c>
      <c r="I38" s="11">
        <f t="shared" si="15"/>
        <v>82.6980748761808</v>
      </c>
      <c r="J38" s="9">
        <f t="shared" si="15"/>
        <v>116.91421662456598</v>
      </c>
      <c r="K38" s="10">
        <f t="shared" si="15"/>
        <v>91.41141885138595</v>
      </c>
      <c r="L38" s="11">
        <f t="shared" si="15"/>
        <v>7.934931831084047</v>
      </c>
      <c r="M38" s="243">
        <f t="shared" si="15"/>
        <v>12.376911477530172</v>
      </c>
      <c r="N38" s="514">
        <f t="shared" si="15"/>
        <v>9.380831401564516</v>
      </c>
      <c r="O38" s="502">
        <f t="shared" si="15"/>
        <v>6.036504736944748</v>
      </c>
    </row>
    <row r="39" spans="1:14" s="5" customFormat="1" ht="6" customHeight="1" thickTop="1">
      <c r="A39" s="60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="5" customFormat="1" ht="13.5" customHeight="1">
      <c r="A40" s="60" t="s">
        <v>144</v>
      </c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65521" ht="14.25">
      <c r="C65521" s="2" t="e">
        <f>((C65517/C65504)-1)*100</f>
        <v>#DIV/0!</v>
      </c>
    </row>
  </sheetData>
  <sheetProtection/>
  <mergeCells count="12"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</mergeCells>
  <conditionalFormatting sqref="P35:IV35 P38:IV38">
    <cfRule type="cellIs" priority="5" dxfId="99" operator="lessThan" stopIfTrue="1">
      <formula>0</formula>
    </cfRule>
  </conditionalFormatting>
  <conditionalFormatting sqref="C34:O38">
    <cfRule type="cellIs" priority="3" dxfId="100" operator="lessThan" stopIfTrue="1">
      <formula>0</formula>
    </cfRule>
    <cfRule type="cellIs" priority="4" dxfId="101" operator="greaterThanOrEqual" stopIfTrue="1">
      <formula>0</formula>
    </cfRule>
  </conditionalFormatting>
  <conditionalFormatting sqref="A35:B35 A38:B38">
    <cfRule type="cellIs" priority="1" dxfId="99" operator="lessThan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9"/>
  <sheetViews>
    <sheetView showGridLines="0" zoomScale="90" zoomScaleNormal="90" zoomScalePageLayoutView="0" workbookViewId="0" topLeftCell="A1">
      <selection activeCell="A26" sqref="A26"/>
    </sheetView>
  </sheetViews>
  <sheetFormatPr defaultColWidth="9.140625" defaultRowHeight="15"/>
  <cols>
    <col min="1" max="1" width="23.57421875" style="62" customWidth="1"/>
    <col min="2" max="2" width="10.140625" style="62" customWidth="1"/>
    <col min="3" max="3" width="11.421875" style="62" customWidth="1"/>
    <col min="4" max="4" width="10.00390625" style="62" bestFit="1" customWidth="1"/>
    <col min="5" max="5" width="9.00390625" style="62" customWidth="1"/>
    <col min="6" max="6" width="10.28125" style="62" customWidth="1"/>
    <col min="7" max="7" width="11.00390625" style="62" customWidth="1"/>
    <col min="8" max="8" width="10.421875" style="62" customWidth="1"/>
    <col min="9" max="9" width="7.7109375" style="62" bestFit="1" customWidth="1"/>
    <col min="10" max="10" width="11.140625" style="62" bestFit="1" customWidth="1"/>
    <col min="11" max="11" width="10.28125" style="62" customWidth="1"/>
    <col min="12" max="12" width="11.8515625" style="62" customWidth="1"/>
    <col min="13" max="13" width="9.00390625" style="62" bestFit="1" customWidth="1"/>
    <col min="14" max="14" width="11.140625" style="62" bestFit="1" customWidth="1"/>
    <col min="15" max="15" width="11.00390625" style="62" customWidth="1"/>
    <col min="16" max="16" width="11.140625" style="62" bestFit="1" customWidth="1"/>
    <col min="17" max="17" width="7.7109375" style="62" bestFit="1" customWidth="1"/>
    <col min="18" max="16384" width="9.140625" style="62" customWidth="1"/>
  </cols>
  <sheetData>
    <row r="1" spans="14:17" ht="18.75" thickBot="1">
      <c r="N1" s="607" t="s">
        <v>26</v>
      </c>
      <c r="O1" s="608"/>
      <c r="P1" s="608"/>
      <c r="Q1" s="609"/>
    </row>
    <row r="2" ht="7.5" customHeight="1" thickBot="1"/>
    <row r="3" spans="1:17" ht="24" customHeight="1">
      <c r="A3" s="615" t="s">
        <v>37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</row>
    <row r="4" spans="1:17" ht="18" customHeight="1" thickBot="1">
      <c r="A4" s="618" t="s">
        <v>36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20"/>
    </row>
    <row r="5" spans="1:17" ht="15" thickBot="1">
      <c r="A5" s="623" t="s">
        <v>145</v>
      </c>
      <c r="B5" s="610" t="s">
        <v>34</v>
      </c>
      <c r="C5" s="611"/>
      <c r="D5" s="611"/>
      <c r="E5" s="611"/>
      <c r="F5" s="612"/>
      <c r="G5" s="612"/>
      <c r="H5" s="612"/>
      <c r="I5" s="613"/>
      <c r="J5" s="611" t="s">
        <v>33</v>
      </c>
      <c r="K5" s="611"/>
      <c r="L5" s="611"/>
      <c r="M5" s="611"/>
      <c r="N5" s="611"/>
      <c r="O5" s="611"/>
      <c r="P5" s="611"/>
      <c r="Q5" s="614"/>
    </row>
    <row r="6" spans="1:17" s="284" customFormat="1" ht="25.5" customHeight="1" thickBot="1">
      <c r="A6" s="624"/>
      <c r="B6" s="604" t="s">
        <v>154</v>
      </c>
      <c r="C6" s="621"/>
      <c r="D6" s="622"/>
      <c r="E6" s="602" t="s">
        <v>32</v>
      </c>
      <c r="F6" s="604" t="s">
        <v>155</v>
      </c>
      <c r="G6" s="621"/>
      <c r="H6" s="622"/>
      <c r="I6" s="600" t="s">
        <v>31</v>
      </c>
      <c r="J6" s="604" t="s">
        <v>156</v>
      </c>
      <c r="K6" s="605"/>
      <c r="L6" s="606"/>
      <c r="M6" s="602" t="s">
        <v>32</v>
      </c>
      <c r="N6" s="604" t="s">
        <v>157</v>
      </c>
      <c r="O6" s="605"/>
      <c r="P6" s="606"/>
      <c r="Q6" s="602" t="s">
        <v>31</v>
      </c>
    </row>
    <row r="7" spans="1:17" s="73" customFormat="1" ht="26.25" thickBot="1">
      <c r="A7" s="625"/>
      <c r="B7" s="77" t="s">
        <v>20</v>
      </c>
      <c r="C7" s="74" t="s">
        <v>19</v>
      </c>
      <c r="D7" s="74" t="s">
        <v>15</v>
      </c>
      <c r="E7" s="603"/>
      <c r="F7" s="77" t="s">
        <v>20</v>
      </c>
      <c r="G7" s="75" t="s">
        <v>19</v>
      </c>
      <c r="H7" s="74" t="s">
        <v>15</v>
      </c>
      <c r="I7" s="601"/>
      <c r="J7" s="77" t="s">
        <v>20</v>
      </c>
      <c r="K7" s="74" t="s">
        <v>19</v>
      </c>
      <c r="L7" s="75" t="s">
        <v>15</v>
      </c>
      <c r="M7" s="603"/>
      <c r="N7" s="76" t="s">
        <v>20</v>
      </c>
      <c r="O7" s="75" t="s">
        <v>19</v>
      </c>
      <c r="P7" s="74" t="s">
        <v>15</v>
      </c>
      <c r="Q7" s="603"/>
    </row>
    <row r="8" spans="1:17" s="65" customFormat="1" ht="15.75" customHeight="1" thickBot="1">
      <c r="A8" s="72" t="s">
        <v>22</v>
      </c>
      <c r="B8" s="68">
        <f>SUM(B9:B24)</f>
        <v>2071612</v>
      </c>
      <c r="C8" s="67">
        <f>SUM(C9:C24)</f>
        <v>77611</v>
      </c>
      <c r="D8" s="67">
        <f aca="true" t="shared" si="0" ref="D8:D21">C8+B8</f>
        <v>2149223</v>
      </c>
      <c r="E8" s="69">
        <f aca="true" t="shared" si="1" ref="E8:E21">(D8/$D$8)</f>
        <v>1</v>
      </c>
      <c r="F8" s="68">
        <f>SUM(F9:F24)</f>
        <v>2040378</v>
      </c>
      <c r="G8" s="67">
        <f>SUM(G9:G24)</f>
        <v>68740</v>
      </c>
      <c r="H8" s="67">
        <f aca="true" t="shared" si="2" ref="H8:H21">G8+F8</f>
        <v>2109118</v>
      </c>
      <c r="I8" s="66">
        <f aca="true" t="shared" si="3" ref="I8:I21">(D8/H8-1)*100</f>
        <v>1.9015057479003117</v>
      </c>
      <c r="J8" s="71">
        <f>SUM(J9:J24)</f>
        <v>13437774</v>
      </c>
      <c r="K8" s="70">
        <f>SUM(K9:K24)</f>
        <v>475404</v>
      </c>
      <c r="L8" s="67">
        <f aca="true" t="shared" si="4" ref="L8:L21">K8+J8</f>
        <v>13913178</v>
      </c>
      <c r="M8" s="69">
        <f aca="true" t="shared" si="5" ref="M8:M21">(L8/$L$8)</f>
        <v>1</v>
      </c>
      <c r="N8" s="68">
        <f>SUM(N9:N24)</f>
        <v>13180125</v>
      </c>
      <c r="O8" s="67">
        <f>SUM(O9:O24)</f>
        <v>446104</v>
      </c>
      <c r="P8" s="67">
        <f aca="true" t="shared" si="6" ref="P8:P21">O8+N8</f>
        <v>13626229</v>
      </c>
      <c r="Q8" s="66">
        <f aca="true" t="shared" si="7" ref="Q8:Q21">(L8/P8-1)*100</f>
        <v>2.1058577541886336</v>
      </c>
    </row>
    <row r="9" spans="1:17" s="65" customFormat="1" ht="18" customHeight="1" thickTop="1">
      <c r="A9" s="394" t="s">
        <v>159</v>
      </c>
      <c r="B9" s="395">
        <v>1159309</v>
      </c>
      <c r="C9" s="396">
        <v>34042</v>
      </c>
      <c r="D9" s="396">
        <f t="shared" si="0"/>
        <v>1193351</v>
      </c>
      <c r="E9" s="397">
        <f t="shared" si="1"/>
        <v>0.555247640658973</v>
      </c>
      <c r="F9" s="395">
        <v>1158112</v>
      </c>
      <c r="G9" s="396">
        <v>29294</v>
      </c>
      <c r="H9" s="396">
        <f t="shared" si="2"/>
        <v>1187406</v>
      </c>
      <c r="I9" s="398">
        <f t="shared" si="3"/>
        <v>0.5006712110263933</v>
      </c>
      <c r="J9" s="395">
        <v>7807500</v>
      </c>
      <c r="K9" s="396">
        <v>214566</v>
      </c>
      <c r="L9" s="396">
        <f t="shared" si="4"/>
        <v>8022066</v>
      </c>
      <c r="M9" s="397">
        <f t="shared" si="5"/>
        <v>0.5765804189380744</v>
      </c>
      <c r="N9" s="395">
        <v>7721325</v>
      </c>
      <c r="O9" s="396">
        <v>209301</v>
      </c>
      <c r="P9" s="396">
        <f t="shared" si="6"/>
        <v>7930626</v>
      </c>
      <c r="Q9" s="399">
        <f t="shared" si="7"/>
        <v>1.1529985148713395</v>
      </c>
    </row>
    <row r="10" spans="1:17" s="65" customFormat="1" ht="18" customHeight="1">
      <c r="A10" s="400" t="s">
        <v>160</v>
      </c>
      <c r="B10" s="401">
        <v>428517</v>
      </c>
      <c r="C10" s="402">
        <v>2535</v>
      </c>
      <c r="D10" s="402">
        <f t="shared" si="0"/>
        <v>431052</v>
      </c>
      <c r="E10" s="403">
        <f t="shared" si="1"/>
        <v>0.20056178442162587</v>
      </c>
      <c r="F10" s="401">
        <v>408500</v>
      </c>
      <c r="G10" s="402">
        <v>4824</v>
      </c>
      <c r="H10" s="402">
        <f t="shared" si="2"/>
        <v>413324</v>
      </c>
      <c r="I10" s="404">
        <f t="shared" si="3"/>
        <v>4.289129109366985</v>
      </c>
      <c r="J10" s="401">
        <v>2312960</v>
      </c>
      <c r="K10" s="402">
        <v>21421</v>
      </c>
      <c r="L10" s="402">
        <f t="shared" si="4"/>
        <v>2334381</v>
      </c>
      <c r="M10" s="403">
        <f t="shared" si="5"/>
        <v>0.1677820121326702</v>
      </c>
      <c r="N10" s="401">
        <v>2335848</v>
      </c>
      <c r="O10" s="402">
        <v>25866</v>
      </c>
      <c r="P10" s="402">
        <f t="shared" si="6"/>
        <v>2361714</v>
      </c>
      <c r="Q10" s="405">
        <f t="shared" si="7"/>
        <v>-1.1573374252767277</v>
      </c>
    </row>
    <row r="11" spans="1:17" s="65" customFormat="1" ht="18" customHeight="1">
      <c r="A11" s="400" t="s">
        <v>161</v>
      </c>
      <c r="B11" s="401">
        <v>258723</v>
      </c>
      <c r="C11" s="402">
        <v>0</v>
      </c>
      <c r="D11" s="402">
        <f>C11+B11</f>
        <v>258723</v>
      </c>
      <c r="E11" s="403">
        <f>(D11/$D$8)</f>
        <v>0.12037978376371368</v>
      </c>
      <c r="F11" s="401">
        <v>262296</v>
      </c>
      <c r="G11" s="402"/>
      <c r="H11" s="402">
        <f>G11+F11</f>
        <v>262296</v>
      </c>
      <c r="I11" s="404">
        <f>(D11/H11-1)*100</f>
        <v>-1.3622014822948114</v>
      </c>
      <c r="J11" s="401">
        <v>1929178</v>
      </c>
      <c r="K11" s="402">
        <v>2565</v>
      </c>
      <c r="L11" s="402">
        <f>K11+J11</f>
        <v>1931743</v>
      </c>
      <c r="M11" s="403">
        <f>(L11/$L$8)</f>
        <v>0.13884268568978272</v>
      </c>
      <c r="N11" s="401">
        <v>1710248</v>
      </c>
      <c r="O11" s="402"/>
      <c r="P11" s="402">
        <f>O11+N11</f>
        <v>1710248</v>
      </c>
      <c r="Q11" s="405">
        <f>(L11/P11-1)*100</f>
        <v>12.951045696296681</v>
      </c>
    </row>
    <row r="12" spans="1:17" s="65" customFormat="1" ht="18" customHeight="1">
      <c r="A12" s="400" t="s">
        <v>162</v>
      </c>
      <c r="B12" s="401">
        <v>92578</v>
      </c>
      <c r="C12" s="402">
        <v>0</v>
      </c>
      <c r="D12" s="402">
        <f>C12+B12</f>
        <v>92578</v>
      </c>
      <c r="E12" s="403">
        <f>(D12/$D$8)</f>
        <v>0.04307510202524354</v>
      </c>
      <c r="F12" s="401">
        <v>89425</v>
      </c>
      <c r="G12" s="402"/>
      <c r="H12" s="402">
        <f>G12+F12</f>
        <v>89425</v>
      </c>
      <c r="I12" s="404">
        <f>(D12/H12-1)*100</f>
        <v>3.5258596589320623</v>
      </c>
      <c r="J12" s="401">
        <v>567726</v>
      </c>
      <c r="K12" s="402"/>
      <c r="L12" s="402">
        <f>K12+J12</f>
        <v>567726</v>
      </c>
      <c r="M12" s="403">
        <f>(L12/$L$8)</f>
        <v>0.04080491171750983</v>
      </c>
      <c r="N12" s="401">
        <v>552396</v>
      </c>
      <c r="O12" s="402"/>
      <c r="P12" s="402">
        <f>O12+N12</f>
        <v>552396</v>
      </c>
      <c r="Q12" s="405">
        <f>(L12/P12-1)*100</f>
        <v>2.7751830208763373</v>
      </c>
    </row>
    <row r="13" spans="1:17" s="65" customFormat="1" ht="18" customHeight="1">
      <c r="A13" s="400" t="s">
        <v>163</v>
      </c>
      <c r="B13" s="401">
        <v>78772</v>
      </c>
      <c r="C13" s="402">
        <v>740</v>
      </c>
      <c r="D13" s="402">
        <f>C13+B13</f>
        <v>79512</v>
      </c>
      <c r="E13" s="403">
        <f>(D13/$D$8)</f>
        <v>0.036995695653731606</v>
      </c>
      <c r="F13" s="401">
        <v>83468</v>
      </c>
      <c r="G13" s="402"/>
      <c r="H13" s="402">
        <f>G13+F13</f>
        <v>83468</v>
      </c>
      <c r="I13" s="404">
        <f>(D13/H13-1)*100</f>
        <v>-4.739540901902528</v>
      </c>
      <c r="J13" s="401">
        <v>521305</v>
      </c>
      <c r="K13" s="402">
        <v>1389</v>
      </c>
      <c r="L13" s="402">
        <f>K13+J13</f>
        <v>522694</v>
      </c>
      <c r="M13" s="403">
        <f>(L13/$L$8)</f>
        <v>0.03756826801180866</v>
      </c>
      <c r="N13" s="401">
        <v>538916</v>
      </c>
      <c r="O13" s="402">
        <v>1728</v>
      </c>
      <c r="P13" s="402">
        <f>O13+N13</f>
        <v>540644</v>
      </c>
      <c r="Q13" s="405">
        <f>(L13/P13-1)*100</f>
        <v>-3.3201145300789436</v>
      </c>
    </row>
    <row r="14" spans="1:17" s="65" customFormat="1" ht="18" customHeight="1">
      <c r="A14" s="400" t="s">
        <v>164</v>
      </c>
      <c r="B14" s="401">
        <v>35153</v>
      </c>
      <c r="C14" s="402">
        <v>0</v>
      </c>
      <c r="D14" s="402">
        <f t="shared" si="0"/>
        <v>35153</v>
      </c>
      <c r="E14" s="403">
        <f t="shared" si="1"/>
        <v>0.016356143592358728</v>
      </c>
      <c r="F14" s="401">
        <v>13414</v>
      </c>
      <c r="G14" s="402"/>
      <c r="H14" s="402">
        <f t="shared" si="2"/>
        <v>13414</v>
      </c>
      <c r="I14" s="404">
        <f t="shared" si="3"/>
        <v>162.06202475026092</v>
      </c>
      <c r="J14" s="401">
        <v>163556</v>
      </c>
      <c r="K14" s="402">
        <v>308</v>
      </c>
      <c r="L14" s="402">
        <f t="shared" si="4"/>
        <v>163864</v>
      </c>
      <c r="M14" s="403">
        <f t="shared" si="5"/>
        <v>0.011777611125222433</v>
      </c>
      <c r="N14" s="401">
        <v>151532</v>
      </c>
      <c r="O14" s="402"/>
      <c r="P14" s="402">
        <f t="shared" si="6"/>
        <v>151532</v>
      </c>
      <c r="Q14" s="405">
        <f t="shared" si="7"/>
        <v>8.138215030488617</v>
      </c>
    </row>
    <row r="15" spans="1:17" s="65" customFormat="1" ht="18" customHeight="1">
      <c r="A15" s="400" t="s">
        <v>165</v>
      </c>
      <c r="B15" s="401">
        <v>18560</v>
      </c>
      <c r="C15" s="402">
        <v>1130</v>
      </c>
      <c r="D15" s="402">
        <f t="shared" si="0"/>
        <v>19690</v>
      </c>
      <c r="E15" s="403">
        <f t="shared" si="1"/>
        <v>0.009161450440461506</v>
      </c>
      <c r="F15" s="401">
        <v>25163</v>
      </c>
      <c r="G15" s="402">
        <v>311</v>
      </c>
      <c r="H15" s="402">
        <f t="shared" si="2"/>
        <v>25474</v>
      </c>
      <c r="I15" s="404">
        <f t="shared" si="3"/>
        <v>-22.70550365078119</v>
      </c>
      <c r="J15" s="401">
        <v>135549</v>
      </c>
      <c r="K15" s="402">
        <v>2047</v>
      </c>
      <c r="L15" s="402">
        <f t="shared" si="4"/>
        <v>137596</v>
      </c>
      <c r="M15" s="403">
        <f t="shared" si="5"/>
        <v>0.009889616879766795</v>
      </c>
      <c r="N15" s="401">
        <v>169860</v>
      </c>
      <c r="O15" s="402">
        <v>1451</v>
      </c>
      <c r="P15" s="402">
        <f t="shared" si="6"/>
        <v>171311</v>
      </c>
      <c r="Q15" s="405">
        <f t="shared" si="7"/>
        <v>-19.6805809317557</v>
      </c>
    </row>
    <row r="16" spans="1:17" s="65" customFormat="1" ht="18" customHeight="1">
      <c r="A16" s="400" t="s">
        <v>166</v>
      </c>
      <c r="B16" s="401">
        <v>0</v>
      </c>
      <c r="C16" s="402">
        <v>9997</v>
      </c>
      <c r="D16" s="402">
        <f>C16+B16</f>
        <v>9997</v>
      </c>
      <c r="E16" s="403">
        <f>(D16/$D$8)</f>
        <v>0.004651448453696987</v>
      </c>
      <c r="F16" s="401"/>
      <c r="G16" s="402">
        <v>7181</v>
      </c>
      <c r="H16" s="402">
        <f>G16+F16</f>
        <v>7181</v>
      </c>
      <c r="I16" s="404">
        <f t="shared" si="3"/>
        <v>39.2145940676786</v>
      </c>
      <c r="J16" s="401"/>
      <c r="K16" s="402">
        <v>67631</v>
      </c>
      <c r="L16" s="402">
        <f>K16+J16</f>
        <v>67631</v>
      </c>
      <c r="M16" s="403">
        <f>(L16/$L$8)</f>
        <v>0.004860931125872177</v>
      </c>
      <c r="N16" s="401"/>
      <c r="O16" s="402">
        <v>41669</v>
      </c>
      <c r="P16" s="402">
        <f>O16+N16</f>
        <v>41669</v>
      </c>
      <c r="Q16" s="405">
        <f t="shared" si="7"/>
        <v>62.30531090258946</v>
      </c>
    </row>
    <row r="17" spans="1:17" s="65" customFormat="1" ht="18" customHeight="1">
      <c r="A17" s="400" t="s">
        <v>167</v>
      </c>
      <c r="B17" s="401">
        <v>0</v>
      </c>
      <c r="C17" s="402">
        <v>5591</v>
      </c>
      <c r="D17" s="402">
        <f>C17+B17</f>
        <v>5591</v>
      </c>
      <c r="E17" s="403">
        <f>(D17/$D$8)</f>
        <v>0.0026014052520375967</v>
      </c>
      <c r="F17" s="401"/>
      <c r="G17" s="402">
        <v>4987</v>
      </c>
      <c r="H17" s="402">
        <f>G17+F17</f>
        <v>4987</v>
      </c>
      <c r="I17" s="404">
        <f>(D17/H17-1)*100</f>
        <v>12.111489873671545</v>
      </c>
      <c r="J17" s="401"/>
      <c r="K17" s="402">
        <v>39174</v>
      </c>
      <c r="L17" s="402">
        <f>K17+J17</f>
        <v>39174</v>
      </c>
      <c r="M17" s="403">
        <f>(L17/$L$8)</f>
        <v>0.0028156040266285676</v>
      </c>
      <c r="N17" s="401"/>
      <c r="O17" s="402">
        <v>32277</v>
      </c>
      <c r="P17" s="402">
        <f>O17+N17</f>
        <v>32277</v>
      </c>
      <c r="Q17" s="405">
        <f>(L17/P17-1)*100</f>
        <v>21.368156891904455</v>
      </c>
    </row>
    <row r="18" spans="1:17" s="65" customFormat="1" ht="18" customHeight="1">
      <c r="A18" s="400" t="s">
        <v>168</v>
      </c>
      <c r="B18" s="401">
        <v>0</v>
      </c>
      <c r="C18" s="402">
        <v>5308</v>
      </c>
      <c r="D18" s="402">
        <f>C18+B18</f>
        <v>5308</v>
      </c>
      <c r="E18" s="403">
        <f>(D18/$D$8)</f>
        <v>0.002469729758149806</v>
      </c>
      <c r="F18" s="401"/>
      <c r="G18" s="402">
        <v>4853</v>
      </c>
      <c r="H18" s="402">
        <f>G18+F18</f>
        <v>4853</v>
      </c>
      <c r="I18" s="404">
        <f t="shared" si="3"/>
        <v>9.375643931588717</v>
      </c>
      <c r="J18" s="401"/>
      <c r="K18" s="402">
        <v>22662</v>
      </c>
      <c r="L18" s="402">
        <f>K18+J18</f>
        <v>22662</v>
      </c>
      <c r="M18" s="403">
        <f>(L18/$L$8)</f>
        <v>0.0016288155013901209</v>
      </c>
      <c r="N18" s="401"/>
      <c r="O18" s="402">
        <v>28922</v>
      </c>
      <c r="P18" s="402">
        <f>O18+N18</f>
        <v>28922</v>
      </c>
      <c r="Q18" s="405">
        <f t="shared" si="7"/>
        <v>-21.64442293064104</v>
      </c>
    </row>
    <row r="19" spans="1:20" s="65" customFormat="1" ht="18" customHeight="1">
      <c r="A19" s="400" t="s">
        <v>169</v>
      </c>
      <c r="B19" s="401">
        <v>0</v>
      </c>
      <c r="C19" s="402">
        <v>1787</v>
      </c>
      <c r="D19" s="402">
        <f>C19+B19</f>
        <v>1787</v>
      </c>
      <c r="E19" s="403">
        <f>(D19/$D$8)</f>
        <v>0.0008314632776589493</v>
      </c>
      <c r="F19" s="401"/>
      <c r="G19" s="402">
        <v>2226</v>
      </c>
      <c r="H19" s="402">
        <f>G19+F19</f>
        <v>2226</v>
      </c>
      <c r="I19" s="404">
        <f t="shared" si="3"/>
        <v>-19.721473495058405</v>
      </c>
      <c r="J19" s="401"/>
      <c r="K19" s="402">
        <v>9657</v>
      </c>
      <c r="L19" s="402">
        <f>K19+J19</f>
        <v>9657</v>
      </c>
      <c r="M19" s="403">
        <f>(L19/$L$8)</f>
        <v>0.0006940901640157266</v>
      </c>
      <c r="N19" s="401"/>
      <c r="O19" s="402">
        <v>11870</v>
      </c>
      <c r="P19" s="402">
        <f>O19+N19</f>
        <v>11870</v>
      </c>
      <c r="Q19" s="405">
        <f t="shared" si="7"/>
        <v>-18.643639427127212</v>
      </c>
      <c r="T19" s="282"/>
    </row>
    <row r="20" spans="1:17" s="65" customFormat="1" ht="18" customHeight="1">
      <c r="A20" s="400" t="s">
        <v>170</v>
      </c>
      <c r="B20" s="401">
        <v>0</v>
      </c>
      <c r="C20" s="402">
        <v>1718</v>
      </c>
      <c r="D20" s="402">
        <f t="shared" si="0"/>
        <v>1718</v>
      </c>
      <c r="E20" s="403">
        <f t="shared" si="1"/>
        <v>0.0007993586519407246</v>
      </c>
      <c r="F20" s="401"/>
      <c r="G20" s="402">
        <v>1758</v>
      </c>
      <c r="H20" s="402">
        <f t="shared" si="2"/>
        <v>1758</v>
      </c>
      <c r="I20" s="404">
        <f t="shared" si="3"/>
        <v>-2.2753128555176305</v>
      </c>
      <c r="J20" s="401"/>
      <c r="K20" s="402">
        <v>9046</v>
      </c>
      <c r="L20" s="402">
        <f t="shared" si="4"/>
        <v>9046</v>
      </c>
      <c r="M20" s="403">
        <f t="shared" si="5"/>
        <v>0.0006501749636208205</v>
      </c>
      <c r="N20" s="401"/>
      <c r="O20" s="402">
        <v>10035</v>
      </c>
      <c r="P20" s="402">
        <f t="shared" si="6"/>
        <v>10035</v>
      </c>
      <c r="Q20" s="405">
        <f t="shared" si="7"/>
        <v>-9.855505729945191</v>
      </c>
    </row>
    <row r="21" spans="1:17" s="65" customFormat="1" ht="18" customHeight="1">
      <c r="A21" s="400" t="s">
        <v>171</v>
      </c>
      <c r="B21" s="401">
        <v>0</v>
      </c>
      <c r="C21" s="402">
        <v>1637</v>
      </c>
      <c r="D21" s="402">
        <f t="shared" si="0"/>
        <v>1637</v>
      </c>
      <c r="E21" s="403">
        <f t="shared" si="1"/>
        <v>0.000761670613054113</v>
      </c>
      <c r="F21" s="401"/>
      <c r="G21" s="402">
        <v>144</v>
      </c>
      <c r="H21" s="402">
        <f t="shared" si="2"/>
        <v>144</v>
      </c>
      <c r="I21" s="404">
        <f t="shared" si="3"/>
        <v>1036.8055555555554</v>
      </c>
      <c r="J21" s="401"/>
      <c r="K21" s="402">
        <v>3205</v>
      </c>
      <c r="L21" s="402">
        <f t="shared" si="4"/>
        <v>3205</v>
      </c>
      <c r="M21" s="403">
        <f t="shared" si="5"/>
        <v>0.00023035714773432785</v>
      </c>
      <c r="N21" s="401"/>
      <c r="O21" s="402">
        <v>832</v>
      </c>
      <c r="P21" s="402">
        <f t="shared" si="6"/>
        <v>832</v>
      </c>
      <c r="Q21" s="405">
        <f t="shared" si="7"/>
        <v>285.2163461538462</v>
      </c>
    </row>
    <row r="22" spans="1:17" s="65" customFormat="1" ht="18" customHeight="1">
      <c r="A22" s="400" t="s">
        <v>172</v>
      </c>
      <c r="B22" s="401">
        <v>0</v>
      </c>
      <c r="C22" s="402">
        <v>1557</v>
      </c>
      <c r="D22" s="402">
        <f>C22+B22</f>
        <v>1557</v>
      </c>
      <c r="E22" s="403">
        <f>(D22/$D$8)</f>
        <v>0.0007244478585982004</v>
      </c>
      <c r="F22" s="401"/>
      <c r="G22" s="402">
        <v>557</v>
      </c>
      <c r="H22" s="402">
        <f>G22+F22</f>
        <v>557</v>
      </c>
      <c r="I22" s="404">
        <f>(D22/H22-1)*100</f>
        <v>179.53321364452424</v>
      </c>
      <c r="J22" s="401"/>
      <c r="K22" s="402">
        <v>6903</v>
      </c>
      <c r="L22" s="402">
        <f>K22+J22</f>
        <v>6903</v>
      </c>
      <c r="M22" s="403">
        <f>(L22/$L$8)</f>
        <v>0.000496148327865855</v>
      </c>
      <c r="N22" s="401"/>
      <c r="O22" s="402">
        <v>4651</v>
      </c>
      <c r="P22" s="402">
        <f>O22+N22</f>
        <v>4651</v>
      </c>
      <c r="Q22" s="405">
        <f>(L22/P22-1)*100</f>
        <v>48.41969468931413</v>
      </c>
    </row>
    <row r="23" spans="1:17" s="65" customFormat="1" ht="18" customHeight="1">
      <c r="A23" s="400" t="s">
        <v>173</v>
      </c>
      <c r="B23" s="401">
        <v>0</v>
      </c>
      <c r="C23" s="402">
        <v>1219</v>
      </c>
      <c r="D23" s="402">
        <f>C23+B23</f>
        <v>1219</v>
      </c>
      <c r="E23" s="403">
        <f>(D23/$D$8)</f>
        <v>0.0005671817210219694</v>
      </c>
      <c r="F23" s="401"/>
      <c r="G23" s="402">
        <v>778</v>
      </c>
      <c r="H23" s="402">
        <f>G23+F23</f>
        <v>778</v>
      </c>
      <c r="I23" s="404">
        <f>(D23/H23-1)*100</f>
        <v>56.68380462724936</v>
      </c>
      <c r="J23" s="401"/>
      <c r="K23" s="402">
        <v>6090</v>
      </c>
      <c r="L23" s="402">
        <f>K23+J23</f>
        <v>6090</v>
      </c>
      <c r="M23" s="403">
        <f>(L23/$L$8)</f>
        <v>0.0004377145178477556</v>
      </c>
      <c r="N23" s="401"/>
      <c r="O23" s="402">
        <v>3590</v>
      </c>
      <c r="P23" s="402">
        <f>O23+N23</f>
        <v>3590</v>
      </c>
      <c r="Q23" s="405">
        <f>(L23/P23-1)*100</f>
        <v>69.63788300835654</v>
      </c>
    </row>
    <row r="24" spans="1:17" s="65" customFormat="1" ht="18" customHeight="1" thickBot="1">
      <c r="A24" s="406" t="s">
        <v>174</v>
      </c>
      <c r="B24" s="407">
        <v>0</v>
      </c>
      <c r="C24" s="408">
        <v>10350</v>
      </c>
      <c r="D24" s="408">
        <f>C24+B24</f>
        <v>10350</v>
      </c>
      <c r="E24" s="409">
        <f>(D24/$D$8)</f>
        <v>0.004815693857733702</v>
      </c>
      <c r="F24" s="407">
        <v>0</v>
      </c>
      <c r="G24" s="408">
        <v>11827</v>
      </c>
      <c r="H24" s="408">
        <f>G24+F24</f>
        <v>11827</v>
      </c>
      <c r="I24" s="410">
        <f>(D24/H24-1)*100</f>
        <v>-12.488374059355712</v>
      </c>
      <c r="J24" s="407">
        <v>0</v>
      </c>
      <c r="K24" s="408">
        <v>68740</v>
      </c>
      <c r="L24" s="408">
        <f>K24+J24</f>
        <v>68740</v>
      </c>
      <c r="M24" s="409">
        <f>(L24/$L$8)</f>
        <v>0.004940639730189609</v>
      </c>
      <c r="N24" s="407">
        <v>0</v>
      </c>
      <c r="O24" s="408">
        <v>73912</v>
      </c>
      <c r="P24" s="408">
        <f>O24+N24</f>
        <v>73912</v>
      </c>
      <c r="Q24" s="411">
        <f>(L24/P24-1)*100</f>
        <v>-6.997510553090159</v>
      </c>
    </row>
    <row r="25" s="64" customFormat="1" ht="6" customHeight="1" thickTop="1">
      <c r="A25" s="63"/>
    </row>
    <row r="26" ht="14.25">
      <c r="A26" s="79" t="s">
        <v>40</v>
      </c>
    </row>
    <row r="29" ht="14.25">
      <c r="B29" s="283"/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5:Q65536 I25:I65536 Q3 I3 I5 Q5">
    <cfRule type="cellIs" priority="3" dxfId="99" operator="lessThan" stopIfTrue="1">
      <formula>0</formula>
    </cfRule>
  </conditionalFormatting>
  <conditionalFormatting sqref="I8:I24 Q8:Q24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6"/>
  <sheetViews>
    <sheetView showGridLines="0" zoomScale="90" zoomScaleNormal="90" zoomScalePageLayoutView="0" workbookViewId="0" topLeftCell="A1">
      <pane xSplit="22327" topLeftCell="A1" activePane="topLeft" state="split"/>
      <selection pane="topLeft" activeCell="T19" sqref="T19"/>
      <selection pane="topRight" activeCell="J1" sqref="J1"/>
    </sheetView>
  </sheetViews>
  <sheetFormatPr defaultColWidth="9.140625" defaultRowHeight="15"/>
  <cols>
    <col min="1" max="1" width="24.421875" style="62" customWidth="1"/>
    <col min="2" max="2" width="10.421875" style="62" customWidth="1"/>
    <col min="3" max="3" width="9.421875" style="62" customWidth="1"/>
    <col min="4" max="4" width="8.140625" style="62" bestFit="1" customWidth="1"/>
    <col min="5" max="5" width="10.140625" style="62" bestFit="1" customWidth="1"/>
    <col min="6" max="6" width="8.8515625" style="62" customWidth="1"/>
    <col min="7" max="7" width="10.140625" style="62" customWidth="1"/>
    <col min="8" max="8" width="8.00390625" style="62" bestFit="1" customWidth="1"/>
    <col min="9" max="9" width="7.7109375" style="62" bestFit="1" customWidth="1"/>
    <col min="10" max="10" width="9.421875" style="62" customWidth="1"/>
    <col min="11" max="11" width="9.7109375" style="62" customWidth="1"/>
    <col min="12" max="12" width="9.00390625" style="62" customWidth="1"/>
    <col min="13" max="13" width="10.421875" style="62" customWidth="1"/>
    <col min="14" max="14" width="9.00390625" style="62" customWidth="1"/>
    <col min="15" max="15" width="9.28125" style="62" customWidth="1"/>
    <col min="16" max="16" width="9.421875" style="62" customWidth="1"/>
    <col min="17" max="17" width="7.7109375" style="62" bestFit="1" customWidth="1"/>
    <col min="18" max="16384" width="9.140625" style="62" customWidth="1"/>
  </cols>
  <sheetData>
    <row r="1" spans="14:17" ht="15.75">
      <c r="N1" s="629" t="s">
        <v>26</v>
      </c>
      <c r="O1" s="629"/>
      <c r="P1" s="629"/>
      <c r="Q1" s="629"/>
    </row>
    <row r="2" ht="7.5" customHeight="1" thickBot="1"/>
    <row r="3" spans="1:17" ht="24" customHeight="1">
      <c r="A3" s="615" t="s">
        <v>39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</row>
    <row r="4" spans="1:17" ht="16.5" customHeight="1" thickBot="1">
      <c r="A4" s="618" t="s">
        <v>36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20"/>
    </row>
    <row r="5" spans="1:17" ht="15" thickBot="1">
      <c r="A5" s="630" t="s">
        <v>35</v>
      </c>
      <c r="B5" s="610" t="s">
        <v>34</v>
      </c>
      <c r="C5" s="611"/>
      <c r="D5" s="611"/>
      <c r="E5" s="611"/>
      <c r="F5" s="612"/>
      <c r="G5" s="612"/>
      <c r="H5" s="612"/>
      <c r="I5" s="613"/>
      <c r="J5" s="611" t="s">
        <v>33</v>
      </c>
      <c r="K5" s="611"/>
      <c r="L5" s="611"/>
      <c r="M5" s="611"/>
      <c r="N5" s="611"/>
      <c r="O5" s="611"/>
      <c r="P5" s="611"/>
      <c r="Q5" s="614"/>
    </row>
    <row r="6" spans="1:17" s="78" customFormat="1" ht="25.5" customHeight="1" thickBot="1">
      <c r="A6" s="631"/>
      <c r="B6" s="626" t="s">
        <v>154</v>
      </c>
      <c r="C6" s="627"/>
      <c r="D6" s="628"/>
      <c r="E6" s="602" t="s">
        <v>32</v>
      </c>
      <c r="F6" s="626" t="s">
        <v>155</v>
      </c>
      <c r="G6" s="627"/>
      <c r="H6" s="628"/>
      <c r="I6" s="600" t="s">
        <v>31</v>
      </c>
      <c r="J6" s="626" t="s">
        <v>156</v>
      </c>
      <c r="K6" s="627"/>
      <c r="L6" s="628"/>
      <c r="M6" s="602" t="s">
        <v>32</v>
      </c>
      <c r="N6" s="626" t="s">
        <v>157</v>
      </c>
      <c r="O6" s="627"/>
      <c r="P6" s="628"/>
      <c r="Q6" s="602" t="s">
        <v>31</v>
      </c>
    </row>
    <row r="7" spans="1:17" s="73" customFormat="1" ht="27" customHeight="1" thickBot="1">
      <c r="A7" s="632"/>
      <c r="B7" s="77" t="s">
        <v>20</v>
      </c>
      <c r="C7" s="74" t="s">
        <v>19</v>
      </c>
      <c r="D7" s="74" t="s">
        <v>15</v>
      </c>
      <c r="E7" s="603"/>
      <c r="F7" s="77" t="s">
        <v>20</v>
      </c>
      <c r="G7" s="75" t="s">
        <v>19</v>
      </c>
      <c r="H7" s="74" t="s">
        <v>15</v>
      </c>
      <c r="I7" s="601"/>
      <c r="J7" s="77" t="s">
        <v>20</v>
      </c>
      <c r="K7" s="74" t="s">
        <v>19</v>
      </c>
      <c r="L7" s="75" t="s">
        <v>15</v>
      </c>
      <c r="M7" s="603"/>
      <c r="N7" s="76" t="s">
        <v>20</v>
      </c>
      <c r="O7" s="75" t="s">
        <v>19</v>
      </c>
      <c r="P7" s="74" t="s">
        <v>15</v>
      </c>
      <c r="Q7" s="603"/>
    </row>
    <row r="8" spans="1:17" s="80" customFormat="1" ht="17.25" customHeight="1" thickBot="1">
      <c r="A8" s="85" t="s">
        <v>22</v>
      </c>
      <c r="B8" s="83">
        <f>SUM(B9:B23)</f>
        <v>12861.356</v>
      </c>
      <c r="C8" s="82">
        <f>SUM(C9:C23)</f>
        <v>1593.901</v>
      </c>
      <c r="D8" s="82">
        <f>C8+B8</f>
        <v>14455.257</v>
      </c>
      <c r="E8" s="84">
        <f>(D8/$D$8)</f>
        <v>1</v>
      </c>
      <c r="F8" s="83">
        <f>SUM(F9:F23)</f>
        <v>16887.331000000002</v>
      </c>
      <c r="G8" s="82">
        <f>SUM(G9:G23)</f>
        <v>1309.4540000000002</v>
      </c>
      <c r="H8" s="82">
        <f>G8+F8</f>
        <v>18196.785000000003</v>
      </c>
      <c r="I8" s="81">
        <f>(D8/H8-1)*100</f>
        <v>-20.561478305096216</v>
      </c>
      <c r="J8" s="83">
        <f>SUM(J9:J23)</f>
        <v>85313.61799999999</v>
      </c>
      <c r="K8" s="82">
        <f>SUM(K9:K23)</f>
        <v>13195.367000000006</v>
      </c>
      <c r="L8" s="82">
        <f>K8+J8</f>
        <v>98508.98499999999</v>
      </c>
      <c r="M8" s="84">
        <f>(L8/$L$8)</f>
        <v>1</v>
      </c>
      <c r="N8" s="83">
        <f>SUM(N9:N23)</f>
        <v>93515.108</v>
      </c>
      <c r="O8" s="82">
        <f>SUM(O9:O23)</f>
        <v>10270.597999999998</v>
      </c>
      <c r="P8" s="82">
        <f>O8+N8</f>
        <v>103785.70599999999</v>
      </c>
      <c r="Q8" s="81">
        <f>(L8/P8-1)*100</f>
        <v>-5.084246379747137</v>
      </c>
    </row>
    <row r="9" spans="1:17" s="65" customFormat="1" ht="17.25" customHeight="1" thickTop="1">
      <c r="A9" s="394" t="s">
        <v>159</v>
      </c>
      <c r="B9" s="395">
        <v>5875.98</v>
      </c>
      <c r="C9" s="396">
        <v>282.38500000000005</v>
      </c>
      <c r="D9" s="396">
        <f>C9+B9</f>
        <v>6158.365</v>
      </c>
      <c r="E9" s="397">
        <f>(D9/$D$8)</f>
        <v>0.42602943690312806</v>
      </c>
      <c r="F9" s="395">
        <v>7286.977</v>
      </c>
      <c r="G9" s="396">
        <v>239.37399999999997</v>
      </c>
      <c r="H9" s="396">
        <f>G9+F9</f>
        <v>7526.351</v>
      </c>
      <c r="I9" s="398">
        <f>(D9/H9-1)*100</f>
        <v>-18.175952729284084</v>
      </c>
      <c r="J9" s="395">
        <v>39703.67</v>
      </c>
      <c r="K9" s="396">
        <v>1760.8989999999997</v>
      </c>
      <c r="L9" s="396">
        <f>K9+J9</f>
        <v>41464.568999999996</v>
      </c>
      <c r="M9" s="397">
        <f>(L9/$L$8)</f>
        <v>0.4209216956199478</v>
      </c>
      <c r="N9" s="395">
        <v>41637.52700000001</v>
      </c>
      <c r="O9" s="396">
        <v>1776.3400000000001</v>
      </c>
      <c r="P9" s="396">
        <f>O9+N9</f>
        <v>43413.86700000001</v>
      </c>
      <c r="Q9" s="399">
        <f>(L9/P9-1)*100</f>
        <v>-4.490035407350412</v>
      </c>
    </row>
    <row r="10" spans="1:17" s="65" customFormat="1" ht="17.25" customHeight="1">
      <c r="A10" s="400" t="s">
        <v>175</v>
      </c>
      <c r="B10" s="401">
        <v>2315.0460000000003</v>
      </c>
      <c r="C10" s="402">
        <v>0</v>
      </c>
      <c r="D10" s="402">
        <f>C10+B10</f>
        <v>2315.0460000000003</v>
      </c>
      <c r="E10" s="403">
        <f>(D10/$D$8)</f>
        <v>0.16015253135935253</v>
      </c>
      <c r="F10" s="401">
        <v>2545.928</v>
      </c>
      <c r="G10" s="402"/>
      <c r="H10" s="402">
        <f>G10+F10</f>
        <v>2545.928</v>
      </c>
      <c r="I10" s="404">
        <f>(D10/H10-1)*100</f>
        <v>-9.068677511697098</v>
      </c>
      <c r="J10" s="401">
        <v>14273.655</v>
      </c>
      <c r="K10" s="402"/>
      <c r="L10" s="402">
        <f>K10+J10</f>
        <v>14273.655</v>
      </c>
      <c r="M10" s="403">
        <f>(L10/$L$8)</f>
        <v>0.14489698579271731</v>
      </c>
      <c r="N10" s="401">
        <v>17444.137</v>
      </c>
      <c r="O10" s="402"/>
      <c r="P10" s="402">
        <f>O10+N10</f>
        <v>17444.137</v>
      </c>
      <c r="Q10" s="405">
        <f>(L10/P10-1)*100</f>
        <v>-18.175057900542736</v>
      </c>
    </row>
    <row r="11" spans="1:17" s="65" customFormat="1" ht="17.25" customHeight="1">
      <c r="A11" s="400" t="s">
        <v>160</v>
      </c>
      <c r="B11" s="401">
        <v>1785.6369999999997</v>
      </c>
      <c r="C11" s="402">
        <v>15.442</v>
      </c>
      <c r="D11" s="402">
        <f>C11+B11</f>
        <v>1801.0789999999997</v>
      </c>
      <c r="E11" s="403">
        <f>(D11/$D$8)</f>
        <v>0.12459681623093936</v>
      </c>
      <c r="F11" s="401">
        <v>2275.933</v>
      </c>
      <c r="G11" s="402">
        <v>50.479</v>
      </c>
      <c r="H11" s="402">
        <f>G11+F11</f>
        <v>2326.412</v>
      </c>
      <c r="I11" s="404">
        <f>(D11/H11-1)*100</f>
        <v>-22.58125387936445</v>
      </c>
      <c r="J11" s="401">
        <v>11654.717999999995</v>
      </c>
      <c r="K11" s="402">
        <v>144.30800000000002</v>
      </c>
      <c r="L11" s="402">
        <f>K11+J11</f>
        <v>11799.025999999996</v>
      </c>
      <c r="M11" s="403">
        <f>(L11/$L$8)</f>
        <v>0.11977614021705733</v>
      </c>
      <c r="N11" s="401">
        <v>11780.538999999997</v>
      </c>
      <c r="O11" s="402">
        <v>259.66499999999996</v>
      </c>
      <c r="P11" s="402">
        <f>O11+N11</f>
        <v>12040.203999999998</v>
      </c>
      <c r="Q11" s="405">
        <f>(L11/P11-1)*100</f>
        <v>-2.003105595220822</v>
      </c>
    </row>
    <row r="12" spans="1:17" s="65" customFormat="1" ht="17.25" customHeight="1">
      <c r="A12" s="400" t="s">
        <v>176</v>
      </c>
      <c r="B12" s="401">
        <v>846.6</v>
      </c>
      <c r="C12" s="402">
        <v>374.402</v>
      </c>
      <c r="D12" s="402">
        <f aca="true" t="shared" si="0" ref="D12:D20">C12+B12</f>
        <v>1221.002</v>
      </c>
      <c r="E12" s="403">
        <f aca="true" t="shared" si="1" ref="E12:E20">(D12/$D$8)</f>
        <v>0.08446767843698663</v>
      </c>
      <c r="F12" s="401">
        <v>1000.703</v>
      </c>
      <c r="G12" s="402">
        <v>286.39</v>
      </c>
      <c r="H12" s="402">
        <f aca="true" t="shared" si="2" ref="H12:H20">G12+F12</f>
        <v>1287.0929999999998</v>
      </c>
      <c r="I12" s="404">
        <f aca="true" t="shared" si="3" ref="I12:I21">(D12/H12-1)*100</f>
        <v>-5.134904781550354</v>
      </c>
      <c r="J12" s="401">
        <v>5270.507</v>
      </c>
      <c r="K12" s="402">
        <v>1770.0769999999998</v>
      </c>
      <c r="L12" s="402">
        <f aca="true" t="shared" si="4" ref="L12:L20">K12+J12</f>
        <v>7040.583999999999</v>
      </c>
      <c r="M12" s="403">
        <f aca="true" t="shared" si="5" ref="M12:M20">(L12/$L$8)</f>
        <v>0.07147149064625932</v>
      </c>
      <c r="N12" s="401">
        <v>2738.5530000000012</v>
      </c>
      <c r="O12" s="402">
        <v>4006.6629999999996</v>
      </c>
      <c r="P12" s="402">
        <f aca="true" t="shared" si="6" ref="P12:P20">O12+N12</f>
        <v>6745.216</v>
      </c>
      <c r="Q12" s="405">
        <f aca="true" t="shared" si="7" ref="Q12:Q20">(L12/P12-1)*100</f>
        <v>4.3789257452985675</v>
      </c>
    </row>
    <row r="13" spans="1:17" s="65" customFormat="1" ht="17.25" customHeight="1">
      <c r="A13" s="400" t="s">
        <v>177</v>
      </c>
      <c r="B13" s="401">
        <v>618.2109999999999</v>
      </c>
      <c r="C13" s="402">
        <v>264.996</v>
      </c>
      <c r="D13" s="402">
        <f>C13+B13</f>
        <v>883.2069999999999</v>
      </c>
      <c r="E13" s="403">
        <f>(D13/$D$8)</f>
        <v>0.0610993633665593</v>
      </c>
      <c r="F13" s="401">
        <v>2330.7509999999997</v>
      </c>
      <c r="G13" s="402"/>
      <c r="H13" s="402">
        <f>G13+F13</f>
        <v>2330.7509999999997</v>
      </c>
      <c r="I13" s="404">
        <f>(D13/H13-1)*100</f>
        <v>-62.106333967034665</v>
      </c>
      <c r="J13" s="401">
        <v>6037.517000000003</v>
      </c>
      <c r="K13" s="402">
        <v>4586.264000000003</v>
      </c>
      <c r="L13" s="402">
        <f>K13+J13</f>
        <v>10623.781000000006</v>
      </c>
      <c r="M13" s="403">
        <f>(L13/$L$8)</f>
        <v>0.10784580716165137</v>
      </c>
      <c r="N13" s="401">
        <v>11146.198999999999</v>
      </c>
      <c r="O13" s="402"/>
      <c r="P13" s="402">
        <f>O13+N13</f>
        <v>11146.198999999999</v>
      </c>
      <c r="Q13" s="405">
        <f>(L13/P13-1)*100</f>
        <v>-4.686960998991607</v>
      </c>
    </row>
    <row r="14" spans="1:17" s="65" customFormat="1" ht="17.25" customHeight="1">
      <c r="A14" s="400" t="s">
        <v>178</v>
      </c>
      <c r="B14" s="401">
        <v>418.00800000000004</v>
      </c>
      <c r="C14" s="402">
        <v>0</v>
      </c>
      <c r="D14" s="402">
        <f>C14+B14</f>
        <v>418.00800000000004</v>
      </c>
      <c r="E14" s="403">
        <f>(D14/$D$8)</f>
        <v>0.028917368954422606</v>
      </c>
      <c r="F14" s="401">
        <v>479.849</v>
      </c>
      <c r="G14" s="402"/>
      <c r="H14" s="402">
        <f>G14+F14</f>
        <v>479.849</v>
      </c>
      <c r="I14" s="404">
        <f>(D14/H14-1)*100</f>
        <v>-12.887595889540238</v>
      </c>
      <c r="J14" s="401">
        <v>2538.1549999999997</v>
      </c>
      <c r="K14" s="402"/>
      <c r="L14" s="402">
        <f>K14+J14</f>
        <v>2538.1549999999997</v>
      </c>
      <c r="M14" s="403">
        <f>(L14/$L$8)</f>
        <v>0.02576572076141075</v>
      </c>
      <c r="N14" s="401">
        <v>1923.0059999999999</v>
      </c>
      <c r="O14" s="402">
        <v>60.987</v>
      </c>
      <c r="P14" s="402">
        <f>O14+N14</f>
        <v>1983.993</v>
      </c>
      <c r="Q14" s="405">
        <f>(L14/P14-1)*100</f>
        <v>27.93165096852659</v>
      </c>
    </row>
    <row r="15" spans="1:17" s="65" customFormat="1" ht="17.25" customHeight="1">
      <c r="A15" s="400" t="s">
        <v>170</v>
      </c>
      <c r="B15" s="401">
        <v>333.5149999999999</v>
      </c>
      <c r="C15" s="402">
        <v>0</v>
      </c>
      <c r="D15" s="402">
        <f t="shared" si="0"/>
        <v>333.5149999999999</v>
      </c>
      <c r="E15" s="403">
        <f t="shared" si="1"/>
        <v>0.023072229016751475</v>
      </c>
      <c r="F15" s="401">
        <v>311.2870000000001</v>
      </c>
      <c r="G15" s="402"/>
      <c r="H15" s="402">
        <f t="shared" si="2"/>
        <v>311.2870000000001</v>
      </c>
      <c r="I15" s="404">
        <f t="shared" si="3"/>
        <v>7.140677252824501</v>
      </c>
      <c r="J15" s="401">
        <v>2095.7129999999993</v>
      </c>
      <c r="K15" s="402"/>
      <c r="L15" s="402">
        <f t="shared" si="4"/>
        <v>2095.7129999999993</v>
      </c>
      <c r="M15" s="403">
        <f t="shared" si="5"/>
        <v>0.02127433350369004</v>
      </c>
      <c r="N15" s="401">
        <v>1875.1369999999993</v>
      </c>
      <c r="O15" s="402"/>
      <c r="P15" s="402">
        <f t="shared" si="6"/>
        <v>1875.1369999999993</v>
      </c>
      <c r="Q15" s="405">
        <f t="shared" si="7"/>
        <v>11.763193835970398</v>
      </c>
    </row>
    <row r="16" spans="1:17" s="65" customFormat="1" ht="17.25" customHeight="1">
      <c r="A16" s="400" t="s">
        <v>179</v>
      </c>
      <c r="B16" s="401">
        <v>253.909</v>
      </c>
      <c r="C16" s="402">
        <v>0</v>
      </c>
      <c r="D16" s="402">
        <f t="shared" si="0"/>
        <v>253.909</v>
      </c>
      <c r="E16" s="403">
        <f t="shared" si="1"/>
        <v>0.017565166776349946</v>
      </c>
      <c r="F16" s="401"/>
      <c r="G16" s="402"/>
      <c r="H16" s="402">
        <f t="shared" si="2"/>
        <v>0</v>
      </c>
      <c r="I16" s="404"/>
      <c r="J16" s="401">
        <v>777.136</v>
      </c>
      <c r="K16" s="402"/>
      <c r="L16" s="402">
        <f t="shared" si="4"/>
        <v>777.136</v>
      </c>
      <c r="M16" s="403">
        <f t="shared" si="5"/>
        <v>0.007888985964072212</v>
      </c>
      <c r="N16" s="401">
        <v>1034.9</v>
      </c>
      <c r="O16" s="402">
        <v>74.355</v>
      </c>
      <c r="P16" s="402">
        <f t="shared" si="6"/>
        <v>1109.255</v>
      </c>
      <c r="Q16" s="405">
        <f t="shared" si="7"/>
        <v>-29.940725982754202</v>
      </c>
    </row>
    <row r="17" spans="1:17" s="65" customFormat="1" ht="17.25" customHeight="1">
      <c r="A17" s="400" t="s">
        <v>164</v>
      </c>
      <c r="B17" s="401">
        <v>162.876</v>
      </c>
      <c r="C17" s="402">
        <v>0</v>
      </c>
      <c r="D17" s="402">
        <f t="shared" si="0"/>
        <v>162.876</v>
      </c>
      <c r="E17" s="403">
        <f t="shared" si="1"/>
        <v>0.011267596280024631</v>
      </c>
      <c r="F17" s="401">
        <v>103.31900000000002</v>
      </c>
      <c r="G17" s="402"/>
      <c r="H17" s="402">
        <f t="shared" si="2"/>
        <v>103.31900000000002</v>
      </c>
      <c r="I17" s="404">
        <f t="shared" si="3"/>
        <v>57.643802204821945</v>
      </c>
      <c r="J17" s="401">
        <v>979.809</v>
      </c>
      <c r="K17" s="402">
        <v>0.798</v>
      </c>
      <c r="L17" s="402">
        <f t="shared" si="4"/>
        <v>980.607</v>
      </c>
      <c r="M17" s="403">
        <f t="shared" si="5"/>
        <v>0.009954492983558811</v>
      </c>
      <c r="N17" s="401">
        <v>939.7189999999998</v>
      </c>
      <c r="O17" s="402"/>
      <c r="P17" s="402">
        <f t="shared" si="6"/>
        <v>939.7189999999998</v>
      </c>
      <c r="Q17" s="405">
        <f t="shared" si="7"/>
        <v>4.351087931605102</v>
      </c>
    </row>
    <row r="18" spans="1:17" s="65" customFormat="1" ht="17.25" customHeight="1">
      <c r="A18" s="400" t="s">
        <v>166</v>
      </c>
      <c r="B18" s="401">
        <v>0</v>
      </c>
      <c r="C18" s="402">
        <v>139.09400000000002</v>
      </c>
      <c r="D18" s="402">
        <f t="shared" si="0"/>
        <v>139.09400000000002</v>
      </c>
      <c r="E18" s="403">
        <f t="shared" si="1"/>
        <v>0.00962238167055764</v>
      </c>
      <c r="F18" s="401"/>
      <c r="G18" s="402">
        <v>102.852</v>
      </c>
      <c r="H18" s="402">
        <f t="shared" si="2"/>
        <v>102.852</v>
      </c>
      <c r="I18" s="404">
        <f t="shared" si="3"/>
        <v>35.23703962975928</v>
      </c>
      <c r="J18" s="401"/>
      <c r="K18" s="402">
        <v>875.1300000000002</v>
      </c>
      <c r="L18" s="402">
        <f t="shared" si="4"/>
        <v>875.1300000000002</v>
      </c>
      <c r="M18" s="403">
        <f t="shared" si="5"/>
        <v>0.008883758166831181</v>
      </c>
      <c r="N18" s="401"/>
      <c r="O18" s="402">
        <v>583.5709999999995</v>
      </c>
      <c r="P18" s="402">
        <f t="shared" si="6"/>
        <v>583.5709999999995</v>
      </c>
      <c r="Q18" s="405">
        <f t="shared" si="7"/>
        <v>49.96118724199816</v>
      </c>
    </row>
    <row r="19" spans="1:17" s="65" customFormat="1" ht="17.25" customHeight="1">
      <c r="A19" s="400" t="s">
        <v>173</v>
      </c>
      <c r="B19" s="401">
        <v>0</v>
      </c>
      <c r="C19" s="402">
        <v>122.01599999999999</v>
      </c>
      <c r="D19" s="402">
        <f t="shared" si="0"/>
        <v>122.01599999999999</v>
      </c>
      <c r="E19" s="403">
        <f t="shared" si="1"/>
        <v>0.00844094297320345</v>
      </c>
      <c r="F19" s="401"/>
      <c r="G19" s="402">
        <v>64.342</v>
      </c>
      <c r="H19" s="402">
        <f t="shared" si="2"/>
        <v>64.342</v>
      </c>
      <c r="I19" s="404">
        <f t="shared" si="3"/>
        <v>89.63662926237915</v>
      </c>
      <c r="J19" s="401"/>
      <c r="K19" s="402">
        <v>617.9989999999997</v>
      </c>
      <c r="L19" s="402">
        <f t="shared" si="4"/>
        <v>617.9989999999997</v>
      </c>
      <c r="M19" s="403">
        <f t="shared" si="5"/>
        <v>0.006273529262330739</v>
      </c>
      <c r="N19" s="401"/>
      <c r="O19" s="402">
        <v>288.4629999999998</v>
      </c>
      <c r="P19" s="402">
        <f t="shared" si="6"/>
        <v>288.4629999999998</v>
      </c>
      <c r="Q19" s="405">
        <f t="shared" si="7"/>
        <v>114.23856785792287</v>
      </c>
    </row>
    <row r="20" spans="1:17" s="65" customFormat="1" ht="17.25" customHeight="1">
      <c r="A20" s="400" t="s">
        <v>180</v>
      </c>
      <c r="B20" s="401">
        <v>113.90400000000001</v>
      </c>
      <c r="C20" s="402">
        <v>0</v>
      </c>
      <c r="D20" s="402">
        <f t="shared" si="0"/>
        <v>113.90400000000001</v>
      </c>
      <c r="E20" s="403">
        <f t="shared" si="1"/>
        <v>0.007879763050909438</v>
      </c>
      <c r="F20" s="401">
        <v>399.9</v>
      </c>
      <c r="G20" s="402"/>
      <c r="H20" s="402">
        <f t="shared" si="2"/>
        <v>399.9</v>
      </c>
      <c r="I20" s="404">
        <f t="shared" si="3"/>
        <v>-71.51687921980493</v>
      </c>
      <c r="J20" s="401">
        <v>1039.1679999999997</v>
      </c>
      <c r="K20" s="402"/>
      <c r="L20" s="402">
        <f t="shared" si="4"/>
        <v>1039.1679999999997</v>
      </c>
      <c r="M20" s="403">
        <f t="shared" si="5"/>
        <v>0.010548966675476352</v>
      </c>
      <c r="N20" s="401">
        <v>1854.7000000000003</v>
      </c>
      <c r="O20" s="402"/>
      <c r="P20" s="402">
        <f t="shared" si="6"/>
        <v>1854.7000000000003</v>
      </c>
      <c r="Q20" s="405">
        <f t="shared" si="7"/>
        <v>-43.97110044751176</v>
      </c>
    </row>
    <row r="21" spans="1:17" s="65" customFormat="1" ht="17.25" customHeight="1">
      <c r="A21" s="400" t="s">
        <v>162</v>
      </c>
      <c r="B21" s="401">
        <v>75.405</v>
      </c>
      <c r="C21" s="402">
        <v>0</v>
      </c>
      <c r="D21" s="402">
        <f>C21+B21</f>
        <v>75.405</v>
      </c>
      <c r="E21" s="403">
        <f>(D21/$D$8)</f>
        <v>0.005216441326501494</v>
      </c>
      <c r="F21" s="401">
        <v>107.76700000000002</v>
      </c>
      <c r="G21" s="402"/>
      <c r="H21" s="402">
        <f>G21+F21</f>
        <v>107.76700000000002</v>
      </c>
      <c r="I21" s="404">
        <f t="shared" si="3"/>
        <v>-30.029600898234165</v>
      </c>
      <c r="J21" s="401">
        <v>474.7420000000001</v>
      </c>
      <c r="K21" s="402"/>
      <c r="L21" s="402">
        <f>K21+J21</f>
        <v>474.7420000000001</v>
      </c>
      <c r="M21" s="403">
        <f>(L21/$L$8)</f>
        <v>0.004819276129989565</v>
      </c>
      <c r="N21" s="401">
        <v>538.2139999999999</v>
      </c>
      <c r="O21" s="402"/>
      <c r="P21" s="402">
        <f>O21+N21</f>
        <v>538.2139999999999</v>
      </c>
      <c r="Q21" s="405">
        <f>(L21/P21-1)*100</f>
        <v>-11.793078589557293</v>
      </c>
    </row>
    <row r="22" spans="1:17" s="65" customFormat="1" ht="17.25" customHeight="1">
      <c r="A22" s="400" t="s">
        <v>165</v>
      </c>
      <c r="B22" s="401">
        <v>62.26499999999999</v>
      </c>
      <c r="C22" s="402">
        <v>1.277</v>
      </c>
      <c r="D22" s="402">
        <f>C22+B22</f>
        <v>63.541999999999994</v>
      </c>
      <c r="E22" s="403">
        <f>(D22/$D$8)</f>
        <v>0.004395771033334101</v>
      </c>
      <c r="F22" s="401">
        <v>43.287</v>
      </c>
      <c r="G22" s="402"/>
      <c r="H22" s="402">
        <f>G22+F22</f>
        <v>43.287</v>
      </c>
      <c r="I22" s="404"/>
      <c r="J22" s="401">
        <v>422.8479999999998</v>
      </c>
      <c r="K22" s="402">
        <v>1.6380000000000001</v>
      </c>
      <c r="L22" s="402">
        <f>K22+J22</f>
        <v>424.48599999999976</v>
      </c>
      <c r="M22" s="403">
        <f>(L22/$L$8)</f>
        <v>0.004309109468542386</v>
      </c>
      <c r="N22" s="401">
        <v>436.508</v>
      </c>
      <c r="O22" s="402">
        <v>0.031</v>
      </c>
      <c r="P22" s="402">
        <f>O22+N22</f>
        <v>436.539</v>
      </c>
      <c r="Q22" s="405">
        <f>(L22/P22-1)*100</f>
        <v>-2.7610362418936774</v>
      </c>
    </row>
    <row r="23" spans="1:17" s="65" customFormat="1" ht="17.25" customHeight="1" thickBot="1">
      <c r="A23" s="406" t="s">
        <v>174</v>
      </c>
      <c r="B23" s="407">
        <v>0</v>
      </c>
      <c r="C23" s="408">
        <v>394.28900000000004</v>
      </c>
      <c r="D23" s="408">
        <f>C23+B23</f>
        <v>394.28900000000004</v>
      </c>
      <c r="E23" s="409">
        <f>(D23/$D$8)</f>
        <v>0.027276512620979347</v>
      </c>
      <c r="F23" s="407">
        <v>1.63</v>
      </c>
      <c r="G23" s="408">
        <v>566.0170000000002</v>
      </c>
      <c r="H23" s="408">
        <f>G23+F23</f>
        <v>567.6470000000002</v>
      </c>
      <c r="I23" s="410">
        <f>(D23/H23-1)*100</f>
        <v>-30.539754460078193</v>
      </c>
      <c r="J23" s="407">
        <v>45.98</v>
      </c>
      <c r="K23" s="408">
        <v>3438.254</v>
      </c>
      <c r="L23" s="408">
        <f>K23+J23</f>
        <v>3484.234</v>
      </c>
      <c r="M23" s="409">
        <f>(L23/$L$8)</f>
        <v>0.035369707646464944</v>
      </c>
      <c r="N23" s="407">
        <v>165.969</v>
      </c>
      <c r="O23" s="408">
        <v>3220.5230000000006</v>
      </c>
      <c r="P23" s="408">
        <f>O23+N23</f>
        <v>3386.4920000000006</v>
      </c>
      <c r="Q23" s="411">
        <f>(L23/P23-1)*100</f>
        <v>2.886231533988548</v>
      </c>
    </row>
    <row r="24" s="64" customFormat="1" ht="6.75" customHeight="1" thickTop="1">
      <c r="A24" s="79"/>
    </row>
    <row r="25" ht="14.25">
      <c r="A25" s="79" t="s">
        <v>38</v>
      </c>
    </row>
    <row r="26" ht="14.25">
      <c r="A26" s="62" t="s">
        <v>27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4:Q65536 I24:I65536 Q3 I3">
    <cfRule type="cellIs" priority="8" dxfId="99" operator="lessThan" stopIfTrue="1">
      <formula>0</formula>
    </cfRule>
  </conditionalFormatting>
  <conditionalFormatting sqref="I8:I23 Q8:Q23">
    <cfRule type="cellIs" priority="9" dxfId="99" operator="lessThan" stopIfTrue="1">
      <formula>0</formula>
    </cfRule>
    <cfRule type="cellIs" priority="10" dxfId="101" operator="greaterThanOrEqual" stopIfTrue="1">
      <formula>0</formula>
    </cfRule>
  </conditionalFormatting>
  <conditionalFormatting sqref="I5 Q5">
    <cfRule type="cellIs" priority="1" dxfId="99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5"/>
  <sheetViews>
    <sheetView showGridLines="0" zoomScale="80" zoomScaleNormal="80" zoomScalePageLayoutView="0" workbookViewId="0" topLeftCell="A1">
      <selection activeCell="N33" sqref="N33"/>
    </sheetView>
  </sheetViews>
  <sheetFormatPr defaultColWidth="8.00390625" defaultRowHeight="15"/>
  <cols>
    <col min="1" max="1" width="31.140625" style="86" customWidth="1"/>
    <col min="2" max="2" width="10.57421875" style="86" bestFit="1" customWidth="1"/>
    <col min="3" max="3" width="12.421875" style="86" bestFit="1" customWidth="1"/>
    <col min="4" max="4" width="9.57421875" style="86" bestFit="1" customWidth="1"/>
    <col min="5" max="5" width="11.7109375" style="86" bestFit="1" customWidth="1"/>
    <col min="6" max="6" width="11.7109375" style="86" customWidth="1"/>
    <col min="7" max="7" width="10.7109375" style="86" customWidth="1"/>
    <col min="8" max="8" width="10.421875" style="86" bestFit="1" customWidth="1"/>
    <col min="9" max="9" width="11.7109375" style="86" bestFit="1" customWidth="1"/>
    <col min="10" max="10" width="9.57421875" style="86" bestFit="1" customWidth="1"/>
    <col min="11" max="11" width="11.7109375" style="86" bestFit="1" customWidth="1"/>
    <col min="12" max="12" width="10.8515625" style="86" customWidth="1"/>
    <col min="13" max="13" width="9.421875" style="86" customWidth="1"/>
    <col min="14" max="14" width="11.140625" style="86" customWidth="1"/>
    <col min="15" max="15" width="12.421875" style="86" bestFit="1" customWidth="1"/>
    <col min="16" max="16" width="9.421875" style="86" customWidth="1"/>
    <col min="17" max="17" width="10.57421875" style="86" bestFit="1" customWidth="1"/>
    <col min="18" max="18" width="12.7109375" style="86" bestFit="1" customWidth="1"/>
    <col min="19" max="19" width="10.140625" style="86" customWidth="1"/>
    <col min="20" max="21" width="11.140625" style="86" bestFit="1" customWidth="1"/>
    <col min="22" max="23" width="10.28125" style="86" customWidth="1"/>
    <col min="24" max="24" width="12.7109375" style="86" customWidth="1"/>
    <col min="25" max="25" width="9.8515625" style="86" bestFit="1" customWidth="1"/>
    <col min="26" max="16384" width="8.00390625" style="86" customWidth="1"/>
  </cols>
  <sheetData>
    <row r="1" spans="24:25" ht="18.75" thickBot="1">
      <c r="X1" s="647" t="s">
        <v>26</v>
      </c>
      <c r="Y1" s="648"/>
    </row>
    <row r="2" ht="5.25" customHeight="1" thickBot="1"/>
    <row r="3" spans="1:25" ht="24.75" customHeight="1" thickTop="1">
      <c r="A3" s="649" t="s">
        <v>43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1"/>
    </row>
    <row r="4" spans="1:25" ht="21" customHeight="1" thickBot="1">
      <c r="A4" s="661" t="s">
        <v>42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3"/>
    </row>
    <row r="5" spans="1:25" s="105" customFormat="1" ht="19.5" customHeight="1" thickBot="1" thickTop="1">
      <c r="A5" s="652" t="s">
        <v>41</v>
      </c>
      <c r="B5" s="638" t="s">
        <v>34</v>
      </c>
      <c r="C5" s="639"/>
      <c r="D5" s="639"/>
      <c r="E5" s="639"/>
      <c r="F5" s="639"/>
      <c r="G5" s="639"/>
      <c r="H5" s="639"/>
      <c r="I5" s="639"/>
      <c r="J5" s="640"/>
      <c r="K5" s="640"/>
      <c r="L5" s="640"/>
      <c r="M5" s="641"/>
      <c r="N5" s="642" t="s">
        <v>33</v>
      </c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41"/>
    </row>
    <row r="6" spans="1:25" s="104" customFormat="1" ht="26.25" customHeight="1" thickBot="1">
      <c r="A6" s="653"/>
      <c r="B6" s="645" t="s">
        <v>154</v>
      </c>
      <c r="C6" s="634"/>
      <c r="D6" s="634"/>
      <c r="E6" s="634"/>
      <c r="F6" s="646"/>
      <c r="G6" s="635" t="s">
        <v>32</v>
      </c>
      <c r="H6" s="645" t="s">
        <v>155</v>
      </c>
      <c r="I6" s="634"/>
      <c r="J6" s="634"/>
      <c r="K6" s="634"/>
      <c r="L6" s="646"/>
      <c r="M6" s="635" t="s">
        <v>31</v>
      </c>
      <c r="N6" s="633" t="s">
        <v>156</v>
      </c>
      <c r="O6" s="634"/>
      <c r="P6" s="634"/>
      <c r="Q6" s="634"/>
      <c r="R6" s="634"/>
      <c r="S6" s="635" t="s">
        <v>32</v>
      </c>
      <c r="T6" s="633" t="s">
        <v>157</v>
      </c>
      <c r="U6" s="634"/>
      <c r="V6" s="634"/>
      <c r="W6" s="634"/>
      <c r="X6" s="634"/>
      <c r="Y6" s="635" t="s">
        <v>31</v>
      </c>
    </row>
    <row r="7" spans="1:25" s="99" customFormat="1" ht="26.25" customHeight="1">
      <c r="A7" s="654"/>
      <c r="B7" s="658" t="s">
        <v>20</v>
      </c>
      <c r="C7" s="659"/>
      <c r="D7" s="656" t="s">
        <v>19</v>
      </c>
      <c r="E7" s="657"/>
      <c r="F7" s="643" t="s">
        <v>15</v>
      </c>
      <c r="G7" s="636"/>
      <c r="H7" s="658" t="s">
        <v>20</v>
      </c>
      <c r="I7" s="659"/>
      <c r="J7" s="656" t="s">
        <v>19</v>
      </c>
      <c r="K7" s="657"/>
      <c r="L7" s="643" t="s">
        <v>15</v>
      </c>
      <c r="M7" s="636"/>
      <c r="N7" s="659" t="s">
        <v>20</v>
      </c>
      <c r="O7" s="659"/>
      <c r="P7" s="664" t="s">
        <v>19</v>
      </c>
      <c r="Q7" s="659"/>
      <c r="R7" s="643" t="s">
        <v>15</v>
      </c>
      <c r="S7" s="636"/>
      <c r="T7" s="665" t="s">
        <v>20</v>
      </c>
      <c r="U7" s="657"/>
      <c r="V7" s="656" t="s">
        <v>19</v>
      </c>
      <c r="W7" s="660"/>
      <c r="X7" s="643" t="s">
        <v>15</v>
      </c>
      <c r="Y7" s="636"/>
    </row>
    <row r="8" spans="1:25" s="99" customFormat="1" ht="31.5" thickBot="1">
      <c r="A8" s="655"/>
      <c r="B8" s="102" t="s">
        <v>17</v>
      </c>
      <c r="C8" s="100" t="s">
        <v>16</v>
      </c>
      <c r="D8" s="101" t="s">
        <v>17</v>
      </c>
      <c r="E8" s="100" t="s">
        <v>16</v>
      </c>
      <c r="F8" s="644"/>
      <c r="G8" s="637"/>
      <c r="H8" s="102" t="s">
        <v>17</v>
      </c>
      <c r="I8" s="100" t="s">
        <v>16</v>
      </c>
      <c r="J8" s="101" t="s">
        <v>17</v>
      </c>
      <c r="K8" s="100" t="s">
        <v>16</v>
      </c>
      <c r="L8" s="644"/>
      <c r="M8" s="637"/>
      <c r="N8" s="103" t="s">
        <v>17</v>
      </c>
      <c r="O8" s="100" t="s">
        <v>16</v>
      </c>
      <c r="P8" s="101" t="s">
        <v>17</v>
      </c>
      <c r="Q8" s="100" t="s">
        <v>16</v>
      </c>
      <c r="R8" s="644"/>
      <c r="S8" s="637"/>
      <c r="T8" s="102" t="s">
        <v>17</v>
      </c>
      <c r="U8" s="100" t="s">
        <v>16</v>
      </c>
      <c r="V8" s="101" t="s">
        <v>17</v>
      </c>
      <c r="W8" s="100" t="s">
        <v>16</v>
      </c>
      <c r="X8" s="644"/>
      <c r="Y8" s="637"/>
    </row>
    <row r="9" spans="1:25" s="88" customFormat="1" ht="18" customHeight="1" thickBot="1" thickTop="1">
      <c r="A9" s="98" t="s">
        <v>22</v>
      </c>
      <c r="B9" s="97">
        <f>SUM(B10:B43)</f>
        <v>514533</v>
      </c>
      <c r="C9" s="91">
        <f>SUM(C10:C43)</f>
        <v>596575</v>
      </c>
      <c r="D9" s="92">
        <f>SUM(D10:D43)</f>
        <v>922</v>
      </c>
      <c r="E9" s="91">
        <f>SUM(E10:E43)</f>
        <v>2024</v>
      </c>
      <c r="F9" s="90">
        <f aca="true" t="shared" si="0" ref="F9:F18">SUM(B9:E9)</f>
        <v>1114054</v>
      </c>
      <c r="G9" s="94">
        <f aca="true" t="shared" si="1" ref="G9:G43">F9/$F$9</f>
        <v>1</v>
      </c>
      <c r="H9" s="93">
        <f>SUM(H10:H43)</f>
        <v>522398</v>
      </c>
      <c r="I9" s="91">
        <f>SUM(I10:I43)</f>
        <v>585869</v>
      </c>
      <c r="J9" s="92">
        <f>SUM(J10:J43)</f>
        <v>1351</v>
      </c>
      <c r="K9" s="91">
        <f>SUM(K10:K43)</f>
        <v>1299</v>
      </c>
      <c r="L9" s="90">
        <f aca="true" t="shared" si="2" ref="L9:L18">SUM(H9:K9)</f>
        <v>1110917</v>
      </c>
      <c r="M9" s="96">
        <f aca="true" t="shared" si="3" ref="M9:M18">IF(ISERROR(F9/L9-1),"         /0",(F9/L9-1))</f>
        <v>0.002823793316692358</v>
      </c>
      <c r="N9" s="95">
        <f>SUM(N10:N43)</f>
        <v>3520076</v>
      </c>
      <c r="O9" s="91">
        <f>SUM(O10:O43)</f>
        <v>3471274</v>
      </c>
      <c r="P9" s="92">
        <f>SUM(P10:P43)</f>
        <v>8868</v>
      </c>
      <c r="Q9" s="91">
        <f>SUM(Q10:Q43)</f>
        <v>10029</v>
      </c>
      <c r="R9" s="90">
        <f aca="true" t="shared" si="4" ref="R9:R18">SUM(N9:Q9)</f>
        <v>7010247</v>
      </c>
      <c r="S9" s="94">
        <f aca="true" t="shared" si="5" ref="S9:S43">R9/$R$9</f>
        <v>1</v>
      </c>
      <c r="T9" s="93">
        <f>SUM(T10:T43)</f>
        <v>3403164</v>
      </c>
      <c r="U9" s="91">
        <f>SUM(U10:U43)</f>
        <v>3277713</v>
      </c>
      <c r="V9" s="92">
        <f>SUM(V10:V43)</f>
        <v>16537</v>
      </c>
      <c r="W9" s="91">
        <f>SUM(W10:W43)</f>
        <v>11811</v>
      </c>
      <c r="X9" s="90">
        <f aca="true" t="shared" si="6" ref="X9:X18">SUM(T9:W9)</f>
        <v>6709225</v>
      </c>
      <c r="Y9" s="89">
        <f>IF(ISERROR(R9/X9-1),"         /0",(R9/X9-1))</f>
        <v>0.04486688104810921</v>
      </c>
    </row>
    <row r="10" spans="1:25" ht="19.5" customHeight="1" thickTop="1">
      <c r="A10" s="372" t="s">
        <v>159</v>
      </c>
      <c r="B10" s="374">
        <v>150766</v>
      </c>
      <c r="C10" s="375">
        <v>185863</v>
      </c>
      <c r="D10" s="376">
        <v>629</v>
      </c>
      <c r="E10" s="375">
        <v>1512</v>
      </c>
      <c r="F10" s="377">
        <f t="shared" si="0"/>
        <v>338770</v>
      </c>
      <c r="G10" s="378">
        <f t="shared" si="1"/>
        <v>0.30408759359959214</v>
      </c>
      <c r="H10" s="379">
        <v>151407</v>
      </c>
      <c r="I10" s="375">
        <v>167567</v>
      </c>
      <c r="J10" s="376">
        <v>516</v>
      </c>
      <c r="K10" s="375">
        <v>510</v>
      </c>
      <c r="L10" s="377">
        <f t="shared" si="2"/>
        <v>320000</v>
      </c>
      <c r="M10" s="380">
        <f t="shared" si="3"/>
        <v>0.058656250000000076</v>
      </c>
      <c r="N10" s="374">
        <v>1068762</v>
      </c>
      <c r="O10" s="375">
        <v>1097628</v>
      </c>
      <c r="P10" s="376">
        <v>5231</v>
      </c>
      <c r="Q10" s="375">
        <v>6197</v>
      </c>
      <c r="R10" s="377">
        <f t="shared" si="4"/>
        <v>2177818</v>
      </c>
      <c r="S10" s="378">
        <f t="shared" si="5"/>
        <v>0.31066209222014574</v>
      </c>
      <c r="T10" s="379">
        <v>1010009</v>
      </c>
      <c r="U10" s="375">
        <v>969361</v>
      </c>
      <c r="V10" s="376">
        <v>6367</v>
      </c>
      <c r="W10" s="375">
        <v>6708</v>
      </c>
      <c r="X10" s="377">
        <f t="shared" si="6"/>
        <v>1992445</v>
      </c>
      <c r="Y10" s="381">
        <f aca="true" t="shared" si="7" ref="Y10:Y18">IF(ISERROR(R10/X10-1),"         /0",IF(R10/X10&gt;5,"  *  ",(R10/X10-1)))</f>
        <v>0.09303795085937128</v>
      </c>
    </row>
    <row r="11" spans="1:25" ht="19.5" customHeight="1">
      <c r="A11" s="382" t="s">
        <v>164</v>
      </c>
      <c r="B11" s="334">
        <v>67101</v>
      </c>
      <c r="C11" s="335">
        <v>78379</v>
      </c>
      <c r="D11" s="336">
        <v>0</v>
      </c>
      <c r="E11" s="335">
        <v>0</v>
      </c>
      <c r="F11" s="337">
        <f t="shared" si="0"/>
        <v>145480</v>
      </c>
      <c r="G11" s="338">
        <f t="shared" si="1"/>
        <v>0.13058612957720184</v>
      </c>
      <c r="H11" s="339">
        <v>76661</v>
      </c>
      <c r="I11" s="335">
        <v>87955</v>
      </c>
      <c r="J11" s="336"/>
      <c r="K11" s="335"/>
      <c r="L11" s="337">
        <f t="shared" si="2"/>
        <v>164616</v>
      </c>
      <c r="M11" s="340">
        <f t="shared" si="3"/>
        <v>-0.11624629440637602</v>
      </c>
      <c r="N11" s="334">
        <v>492541</v>
      </c>
      <c r="O11" s="335">
        <v>472812</v>
      </c>
      <c r="P11" s="336">
        <v>141</v>
      </c>
      <c r="Q11" s="335">
        <v>139</v>
      </c>
      <c r="R11" s="337">
        <f t="shared" si="4"/>
        <v>965633</v>
      </c>
      <c r="S11" s="338">
        <f t="shared" si="5"/>
        <v>0.13774593106348465</v>
      </c>
      <c r="T11" s="339">
        <v>482400</v>
      </c>
      <c r="U11" s="335">
        <v>456105</v>
      </c>
      <c r="V11" s="336"/>
      <c r="W11" s="335"/>
      <c r="X11" s="337">
        <f t="shared" si="6"/>
        <v>938505</v>
      </c>
      <c r="Y11" s="341">
        <f t="shared" si="7"/>
        <v>0.02890554658739175</v>
      </c>
    </row>
    <row r="12" spans="1:25" ht="19.5" customHeight="1">
      <c r="A12" s="382" t="s">
        <v>181</v>
      </c>
      <c r="B12" s="334">
        <v>38772</v>
      </c>
      <c r="C12" s="335">
        <v>42905</v>
      </c>
      <c r="D12" s="336">
        <v>118</v>
      </c>
      <c r="E12" s="335">
        <v>236</v>
      </c>
      <c r="F12" s="337">
        <f t="shared" si="0"/>
        <v>82031</v>
      </c>
      <c r="G12" s="338">
        <f>F12/$F$9</f>
        <v>0.07363287596471985</v>
      </c>
      <c r="H12" s="339">
        <v>32455</v>
      </c>
      <c r="I12" s="335">
        <v>35892</v>
      </c>
      <c r="J12" s="336"/>
      <c r="K12" s="335"/>
      <c r="L12" s="337">
        <f t="shared" si="2"/>
        <v>68347</v>
      </c>
      <c r="M12" s="340">
        <f t="shared" si="3"/>
        <v>0.20021361581342267</v>
      </c>
      <c r="N12" s="334">
        <v>248683</v>
      </c>
      <c r="O12" s="335">
        <v>246242</v>
      </c>
      <c r="P12" s="336">
        <v>354</v>
      </c>
      <c r="Q12" s="335">
        <v>478</v>
      </c>
      <c r="R12" s="337">
        <f t="shared" si="4"/>
        <v>495757</v>
      </c>
      <c r="S12" s="338">
        <f>R12/$R$9</f>
        <v>0.0707189061954593</v>
      </c>
      <c r="T12" s="339">
        <v>207532</v>
      </c>
      <c r="U12" s="335">
        <v>205498</v>
      </c>
      <c r="V12" s="336"/>
      <c r="W12" s="335"/>
      <c r="X12" s="337">
        <f t="shared" si="6"/>
        <v>413030</v>
      </c>
      <c r="Y12" s="341">
        <f t="shared" si="7"/>
        <v>0.20029295692806826</v>
      </c>
    </row>
    <row r="13" spans="1:25" ht="19.5" customHeight="1">
      <c r="A13" s="382" t="s">
        <v>182</v>
      </c>
      <c r="B13" s="334">
        <v>28819</v>
      </c>
      <c r="C13" s="335">
        <v>30182</v>
      </c>
      <c r="D13" s="336">
        <v>0</v>
      </c>
      <c r="E13" s="335">
        <v>0</v>
      </c>
      <c r="F13" s="337">
        <f t="shared" si="0"/>
        <v>59001</v>
      </c>
      <c r="G13" s="338">
        <f aca="true" t="shared" si="8" ref="G13:G18">F13/$F$9</f>
        <v>0.05296062847940944</v>
      </c>
      <c r="H13" s="339">
        <v>27427</v>
      </c>
      <c r="I13" s="335">
        <v>28470</v>
      </c>
      <c r="J13" s="336"/>
      <c r="K13" s="335"/>
      <c r="L13" s="337">
        <f t="shared" si="2"/>
        <v>55897</v>
      </c>
      <c r="M13" s="340">
        <f t="shared" si="3"/>
        <v>0.055530708266991136</v>
      </c>
      <c r="N13" s="334">
        <v>176573</v>
      </c>
      <c r="O13" s="335">
        <v>171225</v>
      </c>
      <c r="P13" s="336"/>
      <c r="Q13" s="335"/>
      <c r="R13" s="337">
        <f t="shared" si="4"/>
        <v>347798</v>
      </c>
      <c r="S13" s="338">
        <f aca="true" t="shared" si="9" ref="S13:S18">R13/$R$9</f>
        <v>0.04961280251608823</v>
      </c>
      <c r="T13" s="339">
        <v>160664</v>
      </c>
      <c r="U13" s="335">
        <v>153496</v>
      </c>
      <c r="V13" s="336"/>
      <c r="W13" s="335"/>
      <c r="X13" s="337">
        <f t="shared" si="6"/>
        <v>314160</v>
      </c>
      <c r="Y13" s="341">
        <f t="shared" si="7"/>
        <v>0.10707282913165272</v>
      </c>
    </row>
    <row r="14" spans="1:25" ht="19.5" customHeight="1">
      <c r="A14" s="382" t="s">
        <v>183</v>
      </c>
      <c r="B14" s="334">
        <v>17373</v>
      </c>
      <c r="C14" s="335">
        <v>17612</v>
      </c>
      <c r="D14" s="336">
        <v>0</v>
      </c>
      <c r="E14" s="335">
        <v>0</v>
      </c>
      <c r="F14" s="337">
        <f t="shared" si="0"/>
        <v>34985</v>
      </c>
      <c r="G14" s="338">
        <f t="shared" si="8"/>
        <v>0.03140332515299976</v>
      </c>
      <c r="H14" s="339">
        <v>19969</v>
      </c>
      <c r="I14" s="335">
        <v>21863</v>
      </c>
      <c r="J14" s="336"/>
      <c r="K14" s="335"/>
      <c r="L14" s="337">
        <f t="shared" si="2"/>
        <v>41832</v>
      </c>
      <c r="M14" s="340">
        <f t="shared" si="3"/>
        <v>-0.1636785236182826</v>
      </c>
      <c r="N14" s="334">
        <v>106020</v>
      </c>
      <c r="O14" s="335">
        <v>100597</v>
      </c>
      <c r="P14" s="336"/>
      <c r="Q14" s="335"/>
      <c r="R14" s="337">
        <f t="shared" si="4"/>
        <v>206617</v>
      </c>
      <c r="S14" s="338">
        <f t="shared" si="9"/>
        <v>0.02947356919092865</v>
      </c>
      <c r="T14" s="339">
        <v>134267</v>
      </c>
      <c r="U14" s="335">
        <v>131589</v>
      </c>
      <c r="V14" s="336"/>
      <c r="W14" s="335"/>
      <c r="X14" s="337">
        <f t="shared" si="6"/>
        <v>265856</v>
      </c>
      <c r="Y14" s="341">
        <f t="shared" si="7"/>
        <v>-0.22282363384689452</v>
      </c>
    </row>
    <row r="15" spans="1:25" ht="19.5" customHeight="1">
      <c r="A15" s="382" t="s">
        <v>184</v>
      </c>
      <c r="B15" s="334">
        <v>16055</v>
      </c>
      <c r="C15" s="335">
        <v>17939</v>
      </c>
      <c r="D15" s="336">
        <v>0</v>
      </c>
      <c r="E15" s="335">
        <v>0</v>
      </c>
      <c r="F15" s="337">
        <f t="shared" si="0"/>
        <v>33994</v>
      </c>
      <c r="G15" s="338">
        <f t="shared" si="8"/>
        <v>0.030513781199116023</v>
      </c>
      <c r="H15" s="339">
        <v>10878</v>
      </c>
      <c r="I15" s="335">
        <v>12810</v>
      </c>
      <c r="J15" s="336"/>
      <c r="K15" s="335"/>
      <c r="L15" s="337">
        <f t="shared" si="2"/>
        <v>23688</v>
      </c>
      <c r="M15" s="340">
        <f t="shared" si="3"/>
        <v>0.4350726106045255</v>
      </c>
      <c r="N15" s="334">
        <v>78345</v>
      </c>
      <c r="O15" s="335">
        <v>79276</v>
      </c>
      <c r="P15" s="336"/>
      <c r="Q15" s="335"/>
      <c r="R15" s="337">
        <f t="shared" si="4"/>
        <v>157621</v>
      </c>
      <c r="S15" s="338">
        <f t="shared" si="9"/>
        <v>0.022484371806014824</v>
      </c>
      <c r="T15" s="339">
        <v>64658</v>
      </c>
      <c r="U15" s="335">
        <v>63487</v>
      </c>
      <c r="V15" s="336"/>
      <c r="W15" s="335"/>
      <c r="X15" s="337">
        <f t="shared" si="6"/>
        <v>128145</v>
      </c>
      <c r="Y15" s="341">
        <f t="shared" si="7"/>
        <v>0.2300206796987787</v>
      </c>
    </row>
    <row r="16" spans="1:25" ht="19.5" customHeight="1">
      <c r="A16" s="382" t="s">
        <v>185</v>
      </c>
      <c r="B16" s="334">
        <v>14909</v>
      </c>
      <c r="C16" s="335">
        <v>16940</v>
      </c>
      <c r="D16" s="336">
        <v>0</v>
      </c>
      <c r="E16" s="335">
        <v>0</v>
      </c>
      <c r="F16" s="337">
        <f t="shared" si="0"/>
        <v>31849</v>
      </c>
      <c r="G16" s="338">
        <f t="shared" si="8"/>
        <v>0.02858838081457452</v>
      </c>
      <c r="H16" s="339">
        <v>11696</v>
      </c>
      <c r="I16" s="335">
        <v>12376</v>
      </c>
      <c r="J16" s="336"/>
      <c r="K16" s="335"/>
      <c r="L16" s="337">
        <f t="shared" si="2"/>
        <v>24072</v>
      </c>
      <c r="M16" s="340">
        <f t="shared" si="3"/>
        <v>0.3230724493187105</v>
      </c>
      <c r="N16" s="334">
        <v>83005</v>
      </c>
      <c r="O16" s="335">
        <v>86179</v>
      </c>
      <c r="P16" s="336"/>
      <c r="Q16" s="335"/>
      <c r="R16" s="337">
        <f t="shared" si="4"/>
        <v>169184</v>
      </c>
      <c r="S16" s="338">
        <f t="shared" si="9"/>
        <v>0.024133814400548226</v>
      </c>
      <c r="T16" s="339">
        <v>79831</v>
      </c>
      <c r="U16" s="335">
        <v>77402</v>
      </c>
      <c r="V16" s="336"/>
      <c r="W16" s="335"/>
      <c r="X16" s="337">
        <f t="shared" si="6"/>
        <v>157233</v>
      </c>
      <c r="Y16" s="341">
        <f t="shared" si="7"/>
        <v>0.07600821710455175</v>
      </c>
    </row>
    <row r="17" spans="1:25" ht="19.5" customHeight="1">
      <c r="A17" s="382" t="s">
        <v>186</v>
      </c>
      <c r="B17" s="334">
        <v>15230</v>
      </c>
      <c r="C17" s="335">
        <v>16500</v>
      </c>
      <c r="D17" s="336">
        <v>0</v>
      </c>
      <c r="E17" s="335">
        <v>0</v>
      </c>
      <c r="F17" s="337">
        <f t="shared" si="0"/>
        <v>31730</v>
      </c>
      <c r="G17" s="338">
        <f t="shared" si="8"/>
        <v>0.028481563730303916</v>
      </c>
      <c r="H17" s="339">
        <v>12855</v>
      </c>
      <c r="I17" s="335">
        <v>12892</v>
      </c>
      <c r="J17" s="336"/>
      <c r="K17" s="335"/>
      <c r="L17" s="337">
        <f t="shared" si="2"/>
        <v>25747</v>
      </c>
      <c r="M17" s="340">
        <f t="shared" si="3"/>
        <v>0.2323765875635997</v>
      </c>
      <c r="N17" s="334">
        <v>108485</v>
      </c>
      <c r="O17" s="335">
        <v>105536</v>
      </c>
      <c r="P17" s="336"/>
      <c r="Q17" s="335"/>
      <c r="R17" s="337">
        <f t="shared" si="4"/>
        <v>214021</v>
      </c>
      <c r="S17" s="338">
        <f t="shared" si="9"/>
        <v>0.030529737397270024</v>
      </c>
      <c r="T17" s="339">
        <v>87682</v>
      </c>
      <c r="U17" s="335">
        <v>83259</v>
      </c>
      <c r="V17" s="336"/>
      <c r="W17" s="335"/>
      <c r="X17" s="337">
        <f t="shared" si="6"/>
        <v>170941</v>
      </c>
      <c r="Y17" s="341">
        <f t="shared" si="7"/>
        <v>0.25201677771862796</v>
      </c>
    </row>
    <row r="18" spans="1:25" ht="19.5" customHeight="1">
      <c r="A18" s="382" t="s">
        <v>187</v>
      </c>
      <c r="B18" s="334">
        <v>13663</v>
      </c>
      <c r="C18" s="335">
        <v>14164</v>
      </c>
      <c r="D18" s="336">
        <v>0</v>
      </c>
      <c r="E18" s="335">
        <v>0</v>
      </c>
      <c r="F18" s="337">
        <f t="shared" si="0"/>
        <v>27827</v>
      </c>
      <c r="G18" s="338">
        <f t="shared" si="8"/>
        <v>0.024978142890739588</v>
      </c>
      <c r="H18" s="339">
        <v>12632</v>
      </c>
      <c r="I18" s="335">
        <v>13987</v>
      </c>
      <c r="J18" s="336"/>
      <c r="K18" s="335"/>
      <c r="L18" s="337">
        <f t="shared" si="2"/>
        <v>26619</v>
      </c>
      <c r="M18" s="340">
        <f t="shared" si="3"/>
        <v>0.04538111874976525</v>
      </c>
      <c r="N18" s="334">
        <v>84278</v>
      </c>
      <c r="O18" s="335">
        <v>82098</v>
      </c>
      <c r="P18" s="336"/>
      <c r="Q18" s="335"/>
      <c r="R18" s="337">
        <f t="shared" si="4"/>
        <v>166376</v>
      </c>
      <c r="S18" s="338">
        <f t="shared" si="9"/>
        <v>0.0237332579008985</v>
      </c>
      <c r="T18" s="339">
        <v>87272</v>
      </c>
      <c r="U18" s="335">
        <v>87876</v>
      </c>
      <c r="V18" s="336"/>
      <c r="W18" s="335"/>
      <c r="X18" s="337">
        <f t="shared" si="6"/>
        <v>175148</v>
      </c>
      <c r="Y18" s="341">
        <f t="shared" si="7"/>
        <v>-0.0500833580743143</v>
      </c>
    </row>
    <row r="19" spans="1:25" ht="19.5" customHeight="1">
      <c r="A19" s="382" t="s">
        <v>188</v>
      </c>
      <c r="B19" s="334">
        <v>12988</v>
      </c>
      <c r="C19" s="335">
        <v>13761</v>
      </c>
      <c r="D19" s="336">
        <v>0</v>
      </c>
      <c r="E19" s="335">
        <v>0</v>
      </c>
      <c r="F19" s="337">
        <f>SUM(B19:E19)</f>
        <v>26749</v>
      </c>
      <c r="G19" s="338">
        <f aca="true" t="shared" si="10" ref="G19:G28">F19/$F$9</f>
        <v>0.02401050577440591</v>
      </c>
      <c r="H19" s="339">
        <v>1634</v>
      </c>
      <c r="I19" s="335">
        <v>1676</v>
      </c>
      <c r="J19" s="336"/>
      <c r="K19" s="335"/>
      <c r="L19" s="337">
        <f>SUM(H19:K19)</f>
        <v>3310</v>
      </c>
      <c r="M19" s="340">
        <f>IF(ISERROR(F19/L19-1),"         /0",(F19/L19-1))</f>
        <v>7.081268882175227</v>
      </c>
      <c r="N19" s="334">
        <v>80180</v>
      </c>
      <c r="O19" s="335">
        <v>72089</v>
      </c>
      <c r="P19" s="336"/>
      <c r="Q19" s="335"/>
      <c r="R19" s="337">
        <f>SUM(N19:Q19)</f>
        <v>152269</v>
      </c>
      <c r="S19" s="338">
        <f aca="true" t="shared" si="11" ref="S19:S28">R19/$R$9</f>
        <v>0.021720917964802095</v>
      </c>
      <c r="T19" s="339">
        <v>9795</v>
      </c>
      <c r="U19" s="335">
        <v>8973</v>
      </c>
      <c r="V19" s="336">
        <v>258</v>
      </c>
      <c r="W19" s="335">
        <v>462</v>
      </c>
      <c r="X19" s="337">
        <f>SUM(T19:W19)</f>
        <v>19488</v>
      </c>
      <c r="Y19" s="341" t="str">
        <f>IF(ISERROR(R19/X19-1),"         /0",IF(R19/X19&gt;5,"  *  ",(R19/X19-1)))</f>
        <v>  *  </v>
      </c>
    </row>
    <row r="20" spans="1:25" ht="19.5" customHeight="1">
      <c r="A20" s="382" t="s">
        <v>189</v>
      </c>
      <c r="B20" s="334">
        <v>12551</v>
      </c>
      <c r="C20" s="335">
        <v>13881</v>
      </c>
      <c r="D20" s="336">
        <v>0</v>
      </c>
      <c r="E20" s="335">
        <v>0</v>
      </c>
      <c r="F20" s="337">
        <f>SUM(B20:E20)</f>
        <v>26432</v>
      </c>
      <c r="G20" s="338">
        <f t="shared" si="10"/>
        <v>0.023725959423869937</v>
      </c>
      <c r="H20" s="339">
        <v>11628</v>
      </c>
      <c r="I20" s="335">
        <v>13863</v>
      </c>
      <c r="J20" s="336"/>
      <c r="K20" s="335"/>
      <c r="L20" s="337">
        <f>SUM(H20:K20)</f>
        <v>25491</v>
      </c>
      <c r="M20" s="340">
        <f>IF(ISERROR(F20/L20-1),"         /0",(F20/L20-1))</f>
        <v>0.03691498960417405</v>
      </c>
      <c r="N20" s="334">
        <v>89454</v>
      </c>
      <c r="O20" s="335">
        <v>75182</v>
      </c>
      <c r="P20" s="336"/>
      <c r="Q20" s="335"/>
      <c r="R20" s="337">
        <f>SUM(N20:Q20)</f>
        <v>164636</v>
      </c>
      <c r="S20" s="338">
        <f t="shared" si="11"/>
        <v>0.02348504981350871</v>
      </c>
      <c r="T20" s="339">
        <v>79602</v>
      </c>
      <c r="U20" s="335">
        <v>66976</v>
      </c>
      <c r="V20" s="336"/>
      <c r="W20" s="335"/>
      <c r="X20" s="337">
        <f>SUM(T20:W20)</f>
        <v>146578</v>
      </c>
      <c r="Y20" s="341">
        <f>IF(ISERROR(R20/X20-1),"         /0",IF(R20/X20&gt;5,"  *  ",(R20/X20-1)))</f>
        <v>0.12319720558337544</v>
      </c>
    </row>
    <row r="21" spans="1:25" ht="19.5" customHeight="1">
      <c r="A21" s="382" t="s">
        <v>160</v>
      </c>
      <c r="B21" s="334">
        <v>11981</v>
      </c>
      <c r="C21" s="335">
        <v>13717</v>
      </c>
      <c r="D21" s="336">
        <v>0</v>
      </c>
      <c r="E21" s="335">
        <v>0</v>
      </c>
      <c r="F21" s="337">
        <f>SUM(B21:E21)</f>
        <v>25698</v>
      </c>
      <c r="G21" s="338">
        <f t="shared" si="10"/>
        <v>0.023067104467108416</v>
      </c>
      <c r="H21" s="339">
        <v>23494</v>
      </c>
      <c r="I21" s="335">
        <v>25788</v>
      </c>
      <c r="J21" s="336"/>
      <c r="K21" s="335"/>
      <c r="L21" s="337">
        <f>SUM(H21:K21)</f>
        <v>49282</v>
      </c>
      <c r="M21" s="340">
        <f>IF(ISERROR(F21/L21-1),"         /0",(F21/L21-1))</f>
        <v>-0.4785520068179051</v>
      </c>
      <c r="N21" s="334">
        <v>75069</v>
      </c>
      <c r="O21" s="335">
        <v>75419</v>
      </c>
      <c r="P21" s="336">
        <v>174</v>
      </c>
      <c r="Q21" s="335">
        <v>95</v>
      </c>
      <c r="R21" s="337">
        <f>SUM(N21:Q21)</f>
        <v>150757</v>
      </c>
      <c r="S21" s="338">
        <f t="shared" si="11"/>
        <v>0.021505233695759934</v>
      </c>
      <c r="T21" s="339">
        <v>136614</v>
      </c>
      <c r="U21" s="335">
        <v>133416</v>
      </c>
      <c r="V21" s="336">
        <v>644</v>
      </c>
      <c r="W21" s="335">
        <v>656</v>
      </c>
      <c r="X21" s="337">
        <f>SUM(T21:W21)</f>
        <v>271330</v>
      </c>
      <c r="Y21" s="341">
        <f>IF(ISERROR(R21/X21-1),"         /0",IF(R21/X21&gt;5,"  *  ",(R21/X21-1)))</f>
        <v>-0.4443776950576789</v>
      </c>
    </row>
    <row r="22" spans="1:25" ht="19.5" customHeight="1">
      <c r="A22" s="382" t="s">
        <v>161</v>
      </c>
      <c r="B22" s="334">
        <v>11549</v>
      </c>
      <c r="C22" s="335">
        <v>12677</v>
      </c>
      <c r="D22" s="336">
        <v>0</v>
      </c>
      <c r="E22" s="335">
        <v>0</v>
      </c>
      <c r="F22" s="337">
        <f>SUM(B22:E22)</f>
        <v>24226</v>
      </c>
      <c r="G22" s="338">
        <f t="shared" si="10"/>
        <v>0.021745804063357792</v>
      </c>
      <c r="H22" s="339">
        <v>16111</v>
      </c>
      <c r="I22" s="335">
        <v>18461</v>
      </c>
      <c r="J22" s="336">
        <v>180</v>
      </c>
      <c r="K22" s="335">
        <v>180</v>
      </c>
      <c r="L22" s="337">
        <f>SUM(H22:K22)</f>
        <v>34932</v>
      </c>
      <c r="M22" s="340">
        <f>IF(ISERROR(F22/L22-1),"         /0",(F22/L22-1))</f>
        <v>-0.3064811634031833</v>
      </c>
      <c r="N22" s="334">
        <v>76024</v>
      </c>
      <c r="O22" s="335">
        <v>71227</v>
      </c>
      <c r="P22" s="336"/>
      <c r="Q22" s="335"/>
      <c r="R22" s="337">
        <f>SUM(N22:Q22)</f>
        <v>147251</v>
      </c>
      <c r="S22" s="338">
        <f t="shared" si="11"/>
        <v>0.02100510866450212</v>
      </c>
      <c r="T22" s="339">
        <v>99863</v>
      </c>
      <c r="U22" s="335">
        <v>97461</v>
      </c>
      <c r="V22" s="336">
        <v>180</v>
      </c>
      <c r="W22" s="335">
        <v>180</v>
      </c>
      <c r="X22" s="337">
        <f>SUM(T22:W22)</f>
        <v>197684</v>
      </c>
      <c r="Y22" s="341">
        <f>IF(ISERROR(R22/X22-1),"         /0",IF(R22/X22&gt;5,"  *  ",(R22/X22-1)))</f>
        <v>-0.25511928127718986</v>
      </c>
    </row>
    <row r="23" spans="1:25" ht="19.5" customHeight="1">
      <c r="A23" s="382" t="s">
        <v>190</v>
      </c>
      <c r="B23" s="334">
        <v>9939</v>
      </c>
      <c r="C23" s="335">
        <v>10191</v>
      </c>
      <c r="D23" s="336">
        <v>0</v>
      </c>
      <c r="E23" s="335">
        <v>0</v>
      </c>
      <c r="F23" s="337">
        <f>SUM(B23:E23)</f>
        <v>20130</v>
      </c>
      <c r="G23" s="338">
        <f t="shared" si="10"/>
        <v>0.01806914207031257</v>
      </c>
      <c r="H23" s="339">
        <v>6383</v>
      </c>
      <c r="I23" s="335">
        <v>6542</v>
      </c>
      <c r="J23" s="336"/>
      <c r="K23" s="335"/>
      <c r="L23" s="337">
        <f>SUM(H23:K23)</f>
        <v>12925</v>
      </c>
      <c r="M23" s="340">
        <f>IF(ISERROR(F23/L23-1),"         /0",(F23/L23-1))</f>
        <v>0.5574468085106383</v>
      </c>
      <c r="N23" s="334">
        <v>57965</v>
      </c>
      <c r="O23" s="335">
        <v>54862</v>
      </c>
      <c r="P23" s="336">
        <v>0</v>
      </c>
      <c r="Q23" s="335">
        <v>0</v>
      </c>
      <c r="R23" s="337">
        <f>SUM(N23:Q23)</f>
        <v>112827</v>
      </c>
      <c r="S23" s="338">
        <f t="shared" si="11"/>
        <v>0.016094582687314726</v>
      </c>
      <c r="T23" s="339">
        <v>41362</v>
      </c>
      <c r="U23" s="335">
        <v>39588</v>
      </c>
      <c r="V23" s="336">
        <v>97</v>
      </c>
      <c r="W23" s="335"/>
      <c r="X23" s="337">
        <f>SUM(T23:W23)</f>
        <v>81047</v>
      </c>
      <c r="Y23" s="341">
        <f>IF(ISERROR(R23/X23-1),"         /0",IF(R23/X23&gt;5,"  *  ",(R23/X23-1)))</f>
        <v>0.39211815366392333</v>
      </c>
    </row>
    <row r="24" spans="1:25" ht="19.5" customHeight="1">
      <c r="A24" s="382" t="s">
        <v>191</v>
      </c>
      <c r="B24" s="334">
        <v>9017</v>
      </c>
      <c r="C24" s="335">
        <v>9979</v>
      </c>
      <c r="D24" s="336">
        <v>0</v>
      </c>
      <c r="E24" s="335">
        <v>0</v>
      </c>
      <c r="F24" s="337">
        <f aca="true" t="shared" si="12" ref="F24:F43">SUM(B24:E24)</f>
        <v>18996</v>
      </c>
      <c r="G24" s="338">
        <f t="shared" si="10"/>
        <v>0.017051238090792727</v>
      </c>
      <c r="H24" s="339">
        <v>11887</v>
      </c>
      <c r="I24" s="335">
        <v>14615</v>
      </c>
      <c r="J24" s="336"/>
      <c r="K24" s="335"/>
      <c r="L24" s="337">
        <f aca="true" t="shared" si="13" ref="L24:L43">SUM(H24:K24)</f>
        <v>26502</v>
      </c>
      <c r="M24" s="340">
        <f aca="true" t="shared" si="14" ref="M24:M34">IF(ISERROR(F24/L24-1),"         /0",(F24/L24-1))</f>
        <v>-0.2832239076296129</v>
      </c>
      <c r="N24" s="334">
        <v>72148</v>
      </c>
      <c r="O24" s="335">
        <v>71848</v>
      </c>
      <c r="P24" s="336">
        <v>118</v>
      </c>
      <c r="Q24" s="335">
        <v>0</v>
      </c>
      <c r="R24" s="337">
        <f aca="true" t="shared" si="15" ref="R24:R43">SUM(N24:Q24)</f>
        <v>144114</v>
      </c>
      <c r="S24" s="338">
        <f t="shared" si="11"/>
        <v>0.020557620865570073</v>
      </c>
      <c r="T24" s="339">
        <v>78660</v>
      </c>
      <c r="U24" s="335">
        <v>78323</v>
      </c>
      <c r="V24" s="336"/>
      <c r="W24" s="335"/>
      <c r="X24" s="337">
        <f aca="true" t="shared" si="16" ref="X24:X43">SUM(T24:W24)</f>
        <v>156983</v>
      </c>
      <c r="Y24" s="341">
        <f aca="true" t="shared" si="17" ref="Y24:Y43">IF(ISERROR(R24/X24-1),"         /0",IF(R24/X24&gt;5,"  *  ",(R24/X24-1)))</f>
        <v>-0.08197702935986695</v>
      </c>
    </row>
    <row r="25" spans="1:25" ht="19.5" customHeight="1">
      <c r="A25" s="382" t="s">
        <v>192</v>
      </c>
      <c r="B25" s="334">
        <v>8667</v>
      </c>
      <c r="C25" s="335">
        <v>10184</v>
      </c>
      <c r="D25" s="336">
        <v>0</v>
      </c>
      <c r="E25" s="335">
        <v>0</v>
      </c>
      <c r="F25" s="337">
        <f t="shared" si="12"/>
        <v>18851</v>
      </c>
      <c r="G25" s="338">
        <f t="shared" si="10"/>
        <v>0.016921082820042836</v>
      </c>
      <c r="H25" s="339">
        <v>7591</v>
      </c>
      <c r="I25" s="335">
        <v>8485</v>
      </c>
      <c r="J25" s="336"/>
      <c r="K25" s="335"/>
      <c r="L25" s="337">
        <f t="shared" si="13"/>
        <v>16076</v>
      </c>
      <c r="M25" s="340">
        <f t="shared" si="14"/>
        <v>0.17261756655884541</v>
      </c>
      <c r="N25" s="334">
        <v>64537</v>
      </c>
      <c r="O25" s="335">
        <v>63198</v>
      </c>
      <c r="P25" s="336">
        <v>696</v>
      </c>
      <c r="Q25" s="335">
        <v>687</v>
      </c>
      <c r="R25" s="337">
        <f t="shared" si="15"/>
        <v>129118</v>
      </c>
      <c r="S25" s="338">
        <f t="shared" si="11"/>
        <v>0.018418466567583138</v>
      </c>
      <c r="T25" s="339">
        <v>46543</v>
      </c>
      <c r="U25" s="335">
        <v>47451</v>
      </c>
      <c r="V25" s="336"/>
      <c r="W25" s="335"/>
      <c r="X25" s="337">
        <f t="shared" si="16"/>
        <v>93994</v>
      </c>
      <c r="Y25" s="341">
        <f t="shared" si="17"/>
        <v>0.37368342660169795</v>
      </c>
    </row>
    <row r="26" spans="1:25" ht="19.5" customHeight="1">
      <c r="A26" s="382" t="s">
        <v>193</v>
      </c>
      <c r="B26" s="334">
        <v>8792</v>
      </c>
      <c r="C26" s="335">
        <v>9362</v>
      </c>
      <c r="D26" s="336">
        <v>0</v>
      </c>
      <c r="E26" s="335">
        <v>0</v>
      </c>
      <c r="F26" s="337">
        <f t="shared" si="12"/>
        <v>18154</v>
      </c>
      <c r="G26" s="338">
        <f t="shared" si="10"/>
        <v>0.016295439897886458</v>
      </c>
      <c r="H26" s="339">
        <v>16523</v>
      </c>
      <c r="I26" s="335">
        <v>18915</v>
      </c>
      <c r="J26" s="336"/>
      <c r="K26" s="335"/>
      <c r="L26" s="337">
        <f t="shared" si="13"/>
        <v>35438</v>
      </c>
      <c r="M26" s="340">
        <f t="shared" si="14"/>
        <v>-0.48772504091653024</v>
      </c>
      <c r="N26" s="334">
        <v>70589</v>
      </c>
      <c r="O26" s="335">
        <v>68936</v>
      </c>
      <c r="P26" s="336"/>
      <c r="Q26" s="335"/>
      <c r="R26" s="337">
        <f t="shared" si="15"/>
        <v>139525</v>
      </c>
      <c r="S26" s="338">
        <f t="shared" si="11"/>
        <v>0.019903007697161027</v>
      </c>
      <c r="T26" s="339">
        <v>137982</v>
      </c>
      <c r="U26" s="335">
        <v>134081</v>
      </c>
      <c r="V26" s="336">
        <v>0</v>
      </c>
      <c r="W26" s="335"/>
      <c r="X26" s="337">
        <f t="shared" si="16"/>
        <v>272063</v>
      </c>
      <c r="Y26" s="341">
        <f t="shared" si="17"/>
        <v>-0.48715922415028867</v>
      </c>
    </row>
    <row r="27" spans="1:25" ht="19.5" customHeight="1">
      <c r="A27" s="382" t="s">
        <v>194</v>
      </c>
      <c r="B27" s="334">
        <v>7959</v>
      </c>
      <c r="C27" s="335">
        <v>8684</v>
      </c>
      <c r="D27" s="336">
        <v>0</v>
      </c>
      <c r="E27" s="335">
        <v>0</v>
      </c>
      <c r="F27" s="337">
        <f t="shared" si="12"/>
        <v>16643</v>
      </c>
      <c r="G27" s="338">
        <f t="shared" si="10"/>
        <v>0.014939132214416895</v>
      </c>
      <c r="H27" s="339">
        <v>7583</v>
      </c>
      <c r="I27" s="335">
        <v>7870</v>
      </c>
      <c r="J27" s="336"/>
      <c r="K27" s="335"/>
      <c r="L27" s="337">
        <f t="shared" si="13"/>
        <v>15453</v>
      </c>
      <c r="M27" s="340">
        <f t="shared" si="14"/>
        <v>0.0770077007700769</v>
      </c>
      <c r="N27" s="334">
        <v>52342</v>
      </c>
      <c r="O27" s="335">
        <v>43601</v>
      </c>
      <c r="P27" s="336"/>
      <c r="Q27" s="335"/>
      <c r="R27" s="337">
        <f t="shared" si="15"/>
        <v>95943</v>
      </c>
      <c r="S27" s="338">
        <f t="shared" si="11"/>
        <v>0.013686108349677265</v>
      </c>
      <c r="T27" s="339">
        <v>8161</v>
      </c>
      <c r="U27" s="335">
        <v>8692</v>
      </c>
      <c r="V27" s="336"/>
      <c r="W27" s="335"/>
      <c r="X27" s="337">
        <f t="shared" si="16"/>
        <v>16853</v>
      </c>
      <c r="Y27" s="341" t="str">
        <f t="shared" si="17"/>
        <v>  *  </v>
      </c>
    </row>
    <row r="28" spans="1:25" ht="19.5" customHeight="1">
      <c r="A28" s="382" t="s">
        <v>195</v>
      </c>
      <c r="B28" s="334">
        <v>8050</v>
      </c>
      <c r="C28" s="335">
        <v>8189</v>
      </c>
      <c r="D28" s="336">
        <v>18</v>
      </c>
      <c r="E28" s="335">
        <v>18</v>
      </c>
      <c r="F28" s="337">
        <f t="shared" si="12"/>
        <v>16275</v>
      </c>
      <c r="G28" s="338">
        <f t="shared" si="10"/>
        <v>0.01460880711347924</v>
      </c>
      <c r="H28" s="339">
        <v>12020</v>
      </c>
      <c r="I28" s="335">
        <v>12493</v>
      </c>
      <c r="J28" s="336"/>
      <c r="K28" s="335"/>
      <c r="L28" s="337">
        <f t="shared" si="13"/>
        <v>24513</v>
      </c>
      <c r="M28" s="340">
        <f t="shared" si="14"/>
        <v>-0.33606657691836983</v>
      </c>
      <c r="N28" s="334">
        <v>52236</v>
      </c>
      <c r="O28" s="335">
        <v>48695</v>
      </c>
      <c r="P28" s="336">
        <v>18</v>
      </c>
      <c r="Q28" s="335">
        <v>18</v>
      </c>
      <c r="R28" s="337">
        <f t="shared" si="15"/>
        <v>100967</v>
      </c>
      <c r="S28" s="338">
        <f t="shared" si="11"/>
        <v>0.014402773539933756</v>
      </c>
      <c r="T28" s="339">
        <v>80247</v>
      </c>
      <c r="U28" s="335">
        <v>69651</v>
      </c>
      <c r="V28" s="336"/>
      <c r="W28" s="335"/>
      <c r="X28" s="337">
        <f t="shared" si="16"/>
        <v>149898</v>
      </c>
      <c r="Y28" s="341">
        <f t="shared" si="17"/>
        <v>-0.3264286381406023</v>
      </c>
    </row>
    <row r="29" spans="1:25" ht="19.5" customHeight="1">
      <c r="A29" s="382" t="s">
        <v>196</v>
      </c>
      <c r="B29" s="334">
        <v>7460</v>
      </c>
      <c r="C29" s="335">
        <v>8222</v>
      </c>
      <c r="D29" s="336">
        <v>0</v>
      </c>
      <c r="E29" s="335">
        <v>0</v>
      </c>
      <c r="F29" s="337">
        <f t="shared" si="12"/>
        <v>15682</v>
      </c>
      <c r="G29" s="338">
        <f t="shared" si="1"/>
        <v>0.014076516937240026</v>
      </c>
      <c r="H29" s="339">
        <v>3584</v>
      </c>
      <c r="I29" s="335">
        <v>3661</v>
      </c>
      <c r="J29" s="336"/>
      <c r="K29" s="335"/>
      <c r="L29" s="337">
        <f t="shared" si="13"/>
        <v>7245</v>
      </c>
      <c r="M29" s="340">
        <f t="shared" si="14"/>
        <v>1.164527260179434</v>
      </c>
      <c r="N29" s="334">
        <v>58700</v>
      </c>
      <c r="O29" s="335">
        <v>55433</v>
      </c>
      <c r="P29" s="336"/>
      <c r="Q29" s="335"/>
      <c r="R29" s="337">
        <f t="shared" si="15"/>
        <v>114133</v>
      </c>
      <c r="S29" s="338">
        <f t="shared" si="5"/>
        <v>0.016280881401183153</v>
      </c>
      <c r="T29" s="339">
        <v>51566</v>
      </c>
      <c r="U29" s="335">
        <v>48442</v>
      </c>
      <c r="V29" s="336"/>
      <c r="W29" s="335">
        <v>58</v>
      </c>
      <c r="X29" s="337">
        <f t="shared" si="16"/>
        <v>100066</v>
      </c>
      <c r="Y29" s="341">
        <f t="shared" si="17"/>
        <v>0.14057721903543663</v>
      </c>
    </row>
    <row r="30" spans="1:25" ht="19.5" customHeight="1">
      <c r="A30" s="382" t="s">
        <v>197</v>
      </c>
      <c r="B30" s="334">
        <v>7381</v>
      </c>
      <c r="C30" s="335">
        <v>7824</v>
      </c>
      <c r="D30" s="336">
        <v>0</v>
      </c>
      <c r="E30" s="335">
        <v>0</v>
      </c>
      <c r="F30" s="337">
        <f t="shared" si="12"/>
        <v>15205</v>
      </c>
      <c r="G30" s="338">
        <f t="shared" si="1"/>
        <v>0.013648350977600726</v>
      </c>
      <c r="H30" s="339">
        <v>8026</v>
      </c>
      <c r="I30" s="335">
        <v>9563</v>
      </c>
      <c r="J30" s="336"/>
      <c r="K30" s="335"/>
      <c r="L30" s="337">
        <f t="shared" si="13"/>
        <v>17589</v>
      </c>
      <c r="M30" s="340">
        <f t="shared" si="14"/>
        <v>-0.13553925749047702</v>
      </c>
      <c r="N30" s="334">
        <v>60540</v>
      </c>
      <c r="O30" s="335">
        <v>61028</v>
      </c>
      <c r="P30" s="336"/>
      <c r="Q30" s="335"/>
      <c r="R30" s="337">
        <f t="shared" si="15"/>
        <v>121568</v>
      </c>
      <c r="S30" s="338">
        <f t="shared" si="5"/>
        <v>0.0173414717056332</v>
      </c>
      <c r="T30" s="339">
        <v>56463</v>
      </c>
      <c r="U30" s="335">
        <v>55675</v>
      </c>
      <c r="V30" s="336"/>
      <c r="W30" s="335"/>
      <c r="X30" s="337">
        <f t="shared" si="16"/>
        <v>112138</v>
      </c>
      <c r="Y30" s="341">
        <f t="shared" si="17"/>
        <v>0.0840928142110613</v>
      </c>
    </row>
    <row r="31" spans="1:25" ht="19.5" customHeight="1">
      <c r="A31" s="382" t="s">
        <v>198</v>
      </c>
      <c r="B31" s="334">
        <v>6037</v>
      </c>
      <c r="C31" s="335">
        <v>8595</v>
      </c>
      <c r="D31" s="336">
        <v>0</v>
      </c>
      <c r="E31" s="335">
        <v>0</v>
      </c>
      <c r="F31" s="337">
        <f t="shared" si="12"/>
        <v>14632</v>
      </c>
      <c r="G31" s="338">
        <f t="shared" si="1"/>
        <v>0.01313401325249943</v>
      </c>
      <c r="H31" s="339">
        <v>6732</v>
      </c>
      <c r="I31" s="335">
        <v>8569</v>
      </c>
      <c r="J31" s="336"/>
      <c r="K31" s="335"/>
      <c r="L31" s="337">
        <f t="shared" si="13"/>
        <v>15301</v>
      </c>
      <c r="M31" s="340">
        <f t="shared" si="14"/>
        <v>-0.04372263250767927</v>
      </c>
      <c r="N31" s="334">
        <v>40756</v>
      </c>
      <c r="O31" s="335">
        <v>42554</v>
      </c>
      <c r="P31" s="336"/>
      <c r="Q31" s="335"/>
      <c r="R31" s="337">
        <f t="shared" si="15"/>
        <v>83310</v>
      </c>
      <c r="S31" s="338">
        <f t="shared" si="5"/>
        <v>0.011884032046231752</v>
      </c>
      <c r="T31" s="339">
        <v>46456</v>
      </c>
      <c r="U31" s="335">
        <v>44266</v>
      </c>
      <c r="V31" s="336"/>
      <c r="W31" s="335"/>
      <c r="X31" s="337">
        <f t="shared" si="16"/>
        <v>90722</v>
      </c>
      <c r="Y31" s="341">
        <f t="shared" si="17"/>
        <v>-0.08170013888582706</v>
      </c>
    </row>
    <row r="32" spans="1:25" ht="19.5" customHeight="1">
      <c r="A32" s="382" t="s">
        <v>199</v>
      </c>
      <c r="B32" s="334">
        <v>5435</v>
      </c>
      <c r="C32" s="335">
        <v>8276</v>
      </c>
      <c r="D32" s="336">
        <v>0</v>
      </c>
      <c r="E32" s="335">
        <v>0</v>
      </c>
      <c r="F32" s="337">
        <f t="shared" si="12"/>
        <v>13711</v>
      </c>
      <c r="G32" s="338">
        <f t="shared" si="1"/>
        <v>0.012307302877598392</v>
      </c>
      <c r="H32" s="339">
        <v>7610</v>
      </c>
      <c r="I32" s="335">
        <v>7883</v>
      </c>
      <c r="J32" s="336"/>
      <c r="K32" s="335"/>
      <c r="L32" s="337">
        <f t="shared" si="13"/>
        <v>15493</v>
      </c>
      <c r="M32" s="340">
        <f t="shared" si="14"/>
        <v>-0.11501968630994641</v>
      </c>
      <c r="N32" s="334">
        <v>45363</v>
      </c>
      <c r="O32" s="335">
        <v>45617</v>
      </c>
      <c r="P32" s="336"/>
      <c r="Q32" s="335"/>
      <c r="R32" s="337">
        <f t="shared" si="15"/>
        <v>90980</v>
      </c>
      <c r="S32" s="338">
        <f t="shared" si="5"/>
        <v>0.012978144707312025</v>
      </c>
      <c r="T32" s="339">
        <v>50426</v>
      </c>
      <c r="U32" s="335">
        <v>45864</v>
      </c>
      <c r="V32" s="336"/>
      <c r="W32" s="335"/>
      <c r="X32" s="337">
        <f t="shared" si="16"/>
        <v>96290</v>
      </c>
      <c r="Y32" s="341">
        <f t="shared" si="17"/>
        <v>-0.05514591338664454</v>
      </c>
    </row>
    <row r="33" spans="1:25" ht="19.5" customHeight="1">
      <c r="A33" s="382" t="s">
        <v>200</v>
      </c>
      <c r="B33" s="334">
        <v>5279</v>
      </c>
      <c r="C33" s="335">
        <v>6408</v>
      </c>
      <c r="D33" s="336">
        <v>0</v>
      </c>
      <c r="E33" s="335">
        <v>0</v>
      </c>
      <c r="F33" s="337">
        <f t="shared" si="12"/>
        <v>11687</v>
      </c>
      <c r="G33" s="338">
        <f t="shared" si="1"/>
        <v>0.010490514822441283</v>
      </c>
      <c r="H33" s="339">
        <v>4228</v>
      </c>
      <c r="I33" s="335">
        <v>4628</v>
      </c>
      <c r="J33" s="336"/>
      <c r="K33" s="335"/>
      <c r="L33" s="337">
        <f t="shared" si="13"/>
        <v>8856</v>
      </c>
      <c r="M33" s="340">
        <f t="shared" si="14"/>
        <v>0.31967028003613374</v>
      </c>
      <c r="N33" s="334">
        <v>32104</v>
      </c>
      <c r="O33" s="335">
        <v>28651</v>
      </c>
      <c r="P33" s="336">
        <v>0</v>
      </c>
      <c r="Q33" s="335">
        <v>0</v>
      </c>
      <c r="R33" s="337">
        <f t="shared" si="15"/>
        <v>60755</v>
      </c>
      <c r="S33" s="338">
        <f t="shared" si="5"/>
        <v>0.008666599051360102</v>
      </c>
      <c r="T33" s="339">
        <v>25321</v>
      </c>
      <c r="U33" s="335">
        <v>22160</v>
      </c>
      <c r="V33" s="336"/>
      <c r="W33" s="335"/>
      <c r="X33" s="337">
        <f t="shared" si="16"/>
        <v>47481</v>
      </c>
      <c r="Y33" s="341">
        <f t="shared" si="17"/>
        <v>0.27956445736189206</v>
      </c>
    </row>
    <row r="34" spans="1:25" ht="19.5" customHeight="1">
      <c r="A34" s="382" t="s">
        <v>201</v>
      </c>
      <c r="B34" s="334">
        <v>3965</v>
      </c>
      <c r="C34" s="335">
        <v>6744</v>
      </c>
      <c r="D34" s="336">
        <v>0</v>
      </c>
      <c r="E34" s="335">
        <v>0</v>
      </c>
      <c r="F34" s="337">
        <f t="shared" si="12"/>
        <v>10709</v>
      </c>
      <c r="G34" s="338">
        <f t="shared" si="1"/>
        <v>0.009612639961797185</v>
      </c>
      <c r="H34" s="339">
        <v>4028</v>
      </c>
      <c r="I34" s="335">
        <v>6394</v>
      </c>
      <c r="J34" s="336"/>
      <c r="K34" s="335"/>
      <c r="L34" s="337">
        <f t="shared" si="13"/>
        <v>10422</v>
      </c>
      <c r="M34" s="340">
        <f t="shared" si="14"/>
        <v>0.02753790059489547</v>
      </c>
      <c r="N34" s="334">
        <v>29897</v>
      </c>
      <c r="O34" s="335">
        <v>32707</v>
      </c>
      <c r="P34" s="336">
        <v>1076</v>
      </c>
      <c r="Q34" s="335">
        <v>1287</v>
      </c>
      <c r="R34" s="337">
        <f t="shared" si="15"/>
        <v>64967</v>
      </c>
      <c r="S34" s="338">
        <f t="shared" si="5"/>
        <v>0.009267433800834692</v>
      </c>
      <c r="T34" s="339">
        <v>22925</v>
      </c>
      <c r="U34" s="335">
        <v>29946</v>
      </c>
      <c r="V34" s="336"/>
      <c r="W34" s="335"/>
      <c r="X34" s="337">
        <f t="shared" si="16"/>
        <v>52871</v>
      </c>
      <c r="Y34" s="341">
        <f t="shared" si="17"/>
        <v>0.22878326492784318</v>
      </c>
    </row>
    <row r="35" spans="1:25" ht="19.5" customHeight="1">
      <c r="A35" s="382" t="s">
        <v>202</v>
      </c>
      <c r="B35" s="334">
        <v>3477</v>
      </c>
      <c r="C35" s="335">
        <v>3979</v>
      </c>
      <c r="D35" s="336">
        <v>0</v>
      </c>
      <c r="E35" s="335">
        <v>0</v>
      </c>
      <c r="F35" s="337">
        <f t="shared" si="12"/>
        <v>7456</v>
      </c>
      <c r="G35" s="338">
        <f t="shared" si="1"/>
        <v>0.006692673784215127</v>
      </c>
      <c r="H35" s="339">
        <v>3886</v>
      </c>
      <c r="I35" s="335">
        <v>4447</v>
      </c>
      <c r="J35" s="336"/>
      <c r="K35" s="335"/>
      <c r="L35" s="337">
        <f t="shared" si="13"/>
        <v>8333</v>
      </c>
      <c r="M35" s="340">
        <f aca="true" t="shared" si="18" ref="M35:M43">IF(ISERROR(F35/L35-1),"         /0",(F35/L35-1))</f>
        <v>-0.10524420976839077</v>
      </c>
      <c r="N35" s="334">
        <v>27769</v>
      </c>
      <c r="O35" s="335">
        <v>26652</v>
      </c>
      <c r="P35" s="336"/>
      <c r="Q35" s="335"/>
      <c r="R35" s="337">
        <f t="shared" si="15"/>
        <v>54421</v>
      </c>
      <c r="S35" s="338">
        <f t="shared" si="5"/>
        <v>0.007763064553930839</v>
      </c>
      <c r="T35" s="339">
        <v>28640</v>
      </c>
      <c r="U35" s="335">
        <v>27416</v>
      </c>
      <c r="V35" s="336"/>
      <c r="W35" s="335"/>
      <c r="X35" s="337">
        <f t="shared" si="16"/>
        <v>56056</v>
      </c>
      <c r="Y35" s="341">
        <f t="shared" si="17"/>
        <v>-0.029167261310118486</v>
      </c>
    </row>
    <row r="36" spans="1:25" ht="19.5" customHeight="1">
      <c r="A36" s="382" t="s">
        <v>203</v>
      </c>
      <c r="B36" s="334">
        <v>3596</v>
      </c>
      <c r="C36" s="335">
        <v>3711</v>
      </c>
      <c r="D36" s="336">
        <v>0</v>
      </c>
      <c r="E36" s="335">
        <v>0</v>
      </c>
      <c r="F36" s="337">
        <f t="shared" si="12"/>
        <v>7307</v>
      </c>
      <c r="G36" s="338">
        <f t="shared" si="1"/>
        <v>0.006558928023237653</v>
      </c>
      <c r="H36" s="339">
        <v>3862</v>
      </c>
      <c r="I36" s="335">
        <v>3988</v>
      </c>
      <c r="J36" s="336"/>
      <c r="K36" s="335"/>
      <c r="L36" s="337">
        <f t="shared" si="13"/>
        <v>7850</v>
      </c>
      <c r="M36" s="340">
        <f t="shared" si="18"/>
        <v>-0.06917197452229296</v>
      </c>
      <c r="N36" s="334">
        <v>25212</v>
      </c>
      <c r="O36" s="335">
        <v>23521</v>
      </c>
      <c r="P36" s="336"/>
      <c r="Q36" s="335"/>
      <c r="R36" s="337">
        <f t="shared" si="15"/>
        <v>48733</v>
      </c>
      <c r="S36" s="338">
        <f t="shared" si="5"/>
        <v>0.006951680875153186</v>
      </c>
      <c r="T36" s="339">
        <v>26814</v>
      </c>
      <c r="U36" s="335">
        <v>24848</v>
      </c>
      <c r="V36" s="336"/>
      <c r="W36" s="335"/>
      <c r="X36" s="337">
        <f t="shared" si="16"/>
        <v>51662</v>
      </c>
      <c r="Y36" s="341">
        <f t="shared" si="17"/>
        <v>-0.056695443459409245</v>
      </c>
    </row>
    <row r="37" spans="1:25" ht="19.5" customHeight="1">
      <c r="A37" s="382" t="s">
        <v>204</v>
      </c>
      <c r="B37" s="334">
        <v>2423</v>
      </c>
      <c r="C37" s="335">
        <v>3302</v>
      </c>
      <c r="D37" s="336">
        <v>0</v>
      </c>
      <c r="E37" s="335">
        <v>0</v>
      </c>
      <c r="F37" s="337">
        <f t="shared" si="12"/>
        <v>5725</v>
      </c>
      <c r="G37" s="338">
        <f t="shared" si="1"/>
        <v>0.005138889138228488</v>
      </c>
      <c r="H37" s="339">
        <v>1890</v>
      </c>
      <c r="I37" s="335">
        <v>2918</v>
      </c>
      <c r="J37" s="336"/>
      <c r="K37" s="335"/>
      <c r="L37" s="337">
        <f t="shared" si="13"/>
        <v>4808</v>
      </c>
      <c r="M37" s="340">
        <f t="shared" si="18"/>
        <v>0.1907237936772046</v>
      </c>
      <c r="N37" s="334">
        <v>19384</v>
      </c>
      <c r="O37" s="335">
        <v>20048</v>
      </c>
      <c r="P37" s="336">
        <v>97</v>
      </c>
      <c r="Q37" s="335">
        <v>134</v>
      </c>
      <c r="R37" s="337">
        <f t="shared" si="15"/>
        <v>39663</v>
      </c>
      <c r="S37" s="338">
        <f t="shared" si="5"/>
        <v>0.005657860557552395</v>
      </c>
      <c r="T37" s="339">
        <v>14166</v>
      </c>
      <c r="U37" s="335">
        <v>15980</v>
      </c>
      <c r="V37" s="336"/>
      <c r="W37" s="335"/>
      <c r="X37" s="337">
        <f t="shared" si="16"/>
        <v>30146</v>
      </c>
      <c r="Y37" s="341">
        <f t="shared" si="17"/>
        <v>0.31569694155111794</v>
      </c>
    </row>
    <row r="38" spans="1:25" ht="19.5" customHeight="1">
      <c r="A38" s="382" t="s">
        <v>205</v>
      </c>
      <c r="B38" s="334">
        <v>2451</v>
      </c>
      <c r="C38" s="335">
        <v>3232</v>
      </c>
      <c r="D38" s="336">
        <v>0</v>
      </c>
      <c r="E38" s="335">
        <v>0</v>
      </c>
      <c r="F38" s="337">
        <f t="shared" si="12"/>
        <v>5683</v>
      </c>
      <c r="G38" s="338">
        <f t="shared" si="1"/>
        <v>0.0051011889908388645</v>
      </c>
      <c r="H38" s="339">
        <v>2058</v>
      </c>
      <c r="I38" s="335">
        <v>2578</v>
      </c>
      <c r="J38" s="336">
        <v>370</v>
      </c>
      <c r="K38" s="335">
        <v>341</v>
      </c>
      <c r="L38" s="337">
        <f t="shared" si="13"/>
        <v>5347</v>
      </c>
      <c r="M38" s="340">
        <f t="shared" si="18"/>
        <v>0.06283897512623904</v>
      </c>
      <c r="N38" s="334">
        <v>16002</v>
      </c>
      <c r="O38" s="335">
        <v>16553</v>
      </c>
      <c r="P38" s="336"/>
      <c r="Q38" s="335"/>
      <c r="R38" s="337">
        <f t="shared" si="15"/>
        <v>32555</v>
      </c>
      <c r="S38" s="338">
        <f t="shared" si="5"/>
        <v>0.004643916255732502</v>
      </c>
      <c r="T38" s="339">
        <v>14835</v>
      </c>
      <c r="U38" s="335">
        <v>15009</v>
      </c>
      <c r="V38" s="336">
        <v>370</v>
      </c>
      <c r="W38" s="335">
        <v>341</v>
      </c>
      <c r="X38" s="337">
        <f t="shared" si="16"/>
        <v>30555</v>
      </c>
      <c r="Y38" s="341">
        <f t="shared" si="17"/>
        <v>0.06545573555882833</v>
      </c>
    </row>
    <row r="39" spans="1:25" ht="19.5" customHeight="1">
      <c r="A39" s="382" t="s">
        <v>206</v>
      </c>
      <c r="B39" s="334">
        <v>1403</v>
      </c>
      <c r="C39" s="335">
        <v>2386</v>
      </c>
      <c r="D39" s="336">
        <v>0</v>
      </c>
      <c r="E39" s="335">
        <v>0</v>
      </c>
      <c r="F39" s="337">
        <f t="shared" si="12"/>
        <v>3789</v>
      </c>
      <c r="G39" s="338">
        <f t="shared" si="1"/>
        <v>0.003401091868078208</v>
      </c>
      <c r="H39" s="339">
        <v>1890</v>
      </c>
      <c r="I39" s="335">
        <v>2721</v>
      </c>
      <c r="J39" s="336"/>
      <c r="K39" s="335"/>
      <c r="L39" s="337">
        <f t="shared" si="13"/>
        <v>4611</v>
      </c>
      <c r="M39" s="340">
        <f t="shared" si="18"/>
        <v>-0.17826935588809367</v>
      </c>
      <c r="N39" s="334">
        <v>10162</v>
      </c>
      <c r="O39" s="335">
        <v>10925</v>
      </c>
      <c r="P39" s="336"/>
      <c r="Q39" s="335"/>
      <c r="R39" s="337">
        <f t="shared" si="15"/>
        <v>21087</v>
      </c>
      <c r="S39" s="338">
        <f t="shared" si="5"/>
        <v>0.003008025252177277</v>
      </c>
      <c r="T39" s="339">
        <v>5978</v>
      </c>
      <c r="U39" s="335">
        <v>6579</v>
      </c>
      <c r="V39" s="336"/>
      <c r="W39" s="335"/>
      <c r="X39" s="337">
        <f t="shared" si="16"/>
        <v>12557</v>
      </c>
      <c r="Y39" s="341">
        <f t="shared" si="17"/>
        <v>0.6793023811419925</v>
      </c>
    </row>
    <row r="40" spans="1:25" ht="19.5" customHeight="1">
      <c r="A40" s="382" t="s">
        <v>207</v>
      </c>
      <c r="B40" s="334">
        <v>615</v>
      </c>
      <c r="C40" s="335">
        <v>1794</v>
      </c>
      <c r="D40" s="336">
        <v>94</v>
      </c>
      <c r="E40" s="335">
        <v>187</v>
      </c>
      <c r="F40" s="337">
        <f t="shared" si="12"/>
        <v>2690</v>
      </c>
      <c r="G40" s="338">
        <f t="shared" si="1"/>
        <v>0.0024146046780497174</v>
      </c>
      <c r="H40" s="339">
        <v>1226</v>
      </c>
      <c r="I40" s="335">
        <v>2430</v>
      </c>
      <c r="J40" s="336"/>
      <c r="K40" s="335"/>
      <c r="L40" s="337">
        <f t="shared" si="13"/>
        <v>3656</v>
      </c>
      <c r="M40" s="340">
        <f t="shared" si="18"/>
        <v>-0.26422319474835887</v>
      </c>
      <c r="N40" s="334">
        <v>7533</v>
      </c>
      <c r="O40" s="335">
        <v>11886</v>
      </c>
      <c r="P40" s="336">
        <v>239</v>
      </c>
      <c r="Q40" s="335">
        <v>239</v>
      </c>
      <c r="R40" s="337">
        <f t="shared" si="15"/>
        <v>19897</v>
      </c>
      <c r="S40" s="338">
        <f t="shared" si="5"/>
        <v>0.002838273744134836</v>
      </c>
      <c r="T40" s="339">
        <v>7429</v>
      </c>
      <c r="U40" s="335">
        <v>11506</v>
      </c>
      <c r="V40" s="336">
        <v>110</v>
      </c>
      <c r="W40" s="335">
        <v>115</v>
      </c>
      <c r="X40" s="337">
        <f t="shared" si="16"/>
        <v>19160</v>
      </c>
      <c r="Y40" s="341">
        <f t="shared" si="17"/>
        <v>0.03846555323590817</v>
      </c>
    </row>
    <row r="41" spans="1:25" ht="19.5" customHeight="1">
      <c r="A41" s="382" t="s">
        <v>208</v>
      </c>
      <c r="B41" s="334">
        <v>477</v>
      </c>
      <c r="C41" s="335">
        <v>517</v>
      </c>
      <c r="D41" s="336">
        <v>0</v>
      </c>
      <c r="E41" s="335">
        <v>0</v>
      </c>
      <c r="F41" s="337">
        <f t="shared" si="12"/>
        <v>994</v>
      </c>
      <c r="G41" s="338">
        <f t="shared" si="1"/>
        <v>0.000892236821554431</v>
      </c>
      <c r="H41" s="339">
        <v>455</v>
      </c>
      <c r="I41" s="335">
        <v>475</v>
      </c>
      <c r="J41" s="336">
        <v>0</v>
      </c>
      <c r="K41" s="335">
        <v>0</v>
      </c>
      <c r="L41" s="337">
        <f t="shared" si="13"/>
        <v>930</v>
      </c>
      <c r="M41" s="340">
        <f t="shared" si="18"/>
        <v>0.0688172043010753</v>
      </c>
      <c r="N41" s="334">
        <v>2790</v>
      </c>
      <c r="O41" s="335">
        <v>2786</v>
      </c>
      <c r="P41" s="336">
        <v>0</v>
      </c>
      <c r="Q41" s="335">
        <v>0</v>
      </c>
      <c r="R41" s="337">
        <f t="shared" si="15"/>
        <v>5576</v>
      </c>
      <c r="S41" s="338">
        <f t="shared" si="5"/>
        <v>0.0007954070662560107</v>
      </c>
      <c r="T41" s="339">
        <v>1858</v>
      </c>
      <c r="U41" s="335">
        <v>1946</v>
      </c>
      <c r="V41" s="336">
        <v>0</v>
      </c>
      <c r="W41" s="335">
        <v>0</v>
      </c>
      <c r="X41" s="337">
        <f t="shared" si="16"/>
        <v>3804</v>
      </c>
      <c r="Y41" s="341">
        <f t="shared" si="17"/>
        <v>0.4658254468980021</v>
      </c>
    </row>
    <row r="42" spans="1:25" ht="19.5" customHeight="1">
      <c r="A42" s="382" t="s">
        <v>209</v>
      </c>
      <c r="B42" s="334">
        <v>353</v>
      </c>
      <c r="C42" s="335">
        <v>476</v>
      </c>
      <c r="D42" s="336">
        <v>0</v>
      </c>
      <c r="E42" s="335">
        <v>0</v>
      </c>
      <c r="F42" s="337">
        <f t="shared" si="12"/>
        <v>829</v>
      </c>
      <c r="G42" s="338">
        <f t="shared" si="1"/>
        <v>0.000744129099666623</v>
      </c>
      <c r="H42" s="339">
        <v>338</v>
      </c>
      <c r="I42" s="335">
        <v>458</v>
      </c>
      <c r="J42" s="336">
        <v>0</v>
      </c>
      <c r="K42" s="335">
        <v>0</v>
      </c>
      <c r="L42" s="337">
        <f t="shared" si="13"/>
        <v>796</v>
      </c>
      <c r="M42" s="340">
        <f t="shared" si="18"/>
        <v>0.041457286432160734</v>
      </c>
      <c r="N42" s="334">
        <v>1964</v>
      </c>
      <c r="O42" s="335">
        <v>2205</v>
      </c>
      <c r="P42" s="336">
        <v>0</v>
      </c>
      <c r="Q42" s="335">
        <v>0</v>
      </c>
      <c r="R42" s="337">
        <f t="shared" si="15"/>
        <v>4169</v>
      </c>
      <c r="S42" s="338">
        <f t="shared" si="5"/>
        <v>0.0005947008714528889</v>
      </c>
      <c r="T42" s="339">
        <v>1654</v>
      </c>
      <c r="U42" s="335">
        <v>1871</v>
      </c>
      <c r="V42" s="336">
        <v>0</v>
      </c>
      <c r="W42" s="335">
        <v>0</v>
      </c>
      <c r="X42" s="337">
        <f t="shared" si="16"/>
        <v>3525</v>
      </c>
      <c r="Y42" s="341">
        <f t="shared" si="17"/>
        <v>0.18269503546099286</v>
      </c>
    </row>
    <row r="43" spans="1:25" ht="19.5" customHeight="1" thickBot="1">
      <c r="A43" s="384" t="s">
        <v>174</v>
      </c>
      <c r="B43" s="386">
        <v>0</v>
      </c>
      <c r="C43" s="387">
        <v>0</v>
      </c>
      <c r="D43" s="388">
        <v>63</v>
      </c>
      <c r="E43" s="387">
        <v>71</v>
      </c>
      <c r="F43" s="389">
        <f t="shared" si="12"/>
        <v>134</v>
      </c>
      <c r="G43" s="390">
        <f t="shared" si="1"/>
        <v>0.00012028142262403797</v>
      </c>
      <c r="H43" s="391">
        <v>1751</v>
      </c>
      <c r="I43" s="387">
        <v>2636</v>
      </c>
      <c r="J43" s="388">
        <v>285</v>
      </c>
      <c r="K43" s="387">
        <v>268</v>
      </c>
      <c r="L43" s="389">
        <f t="shared" si="13"/>
        <v>4940</v>
      </c>
      <c r="M43" s="392">
        <f t="shared" si="18"/>
        <v>-0.9728744939271255</v>
      </c>
      <c r="N43" s="386">
        <v>4664</v>
      </c>
      <c r="O43" s="387">
        <v>4058</v>
      </c>
      <c r="P43" s="388">
        <v>724</v>
      </c>
      <c r="Q43" s="387">
        <v>755</v>
      </c>
      <c r="R43" s="389">
        <f t="shared" si="15"/>
        <v>10201</v>
      </c>
      <c r="S43" s="390">
        <f t="shared" si="5"/>
        <v>0.0014551555744041543</v>
      </c>
      <c r="T43" s="391">
        <v>15489</v>
      </c>
      <c r="U43" s="387">
        <v>13520</v>
      </c>
      <c r="V43" s="388">
        <v>8511</v>
      </c>
      <c r="W43" s="387">
        <v>3291</v>
      </c>
      <c r="X43" s="389">
        <f t="shared" si="16"/>
        <v>40811</v>
      </c>
      <c r="Y43" s="393">
        <f t="shared" si="17"/>
        <v>-0.7500428805959177</v>
      </c>
    </row>
    <row r="44" ht="6.75" customHeight="1" thickTop="1">
      <c r="A44" s="87"/>
    </row>
    <row r="45" ht="15">
      <c r="A45" s="87"/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4:Y65536 M44:M65536 Y3 M3 M5:M8 Y5:Y8">
    <cfRule type="cellIs" priority="3" dxfId="99" operator="lessThan" stopIfTrue="1">
      <formula>0</formula>
    </cfRule>
  </conditionalFormatting>
  <conditionalFormatting sqref="Y9:Y43 M9:M43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conditionalFormatting sqref="G6:G8">
    <cfRule type="cellIs" priority="2" dxfId="99" operator="lessThan" stopIfTrue="1">
      <formula>0</formula>
    </cfRule>
  </conditionalFormatting>
  <conditionalFormatting sqref="S6:S8">
    <cfRule type="cellIs" priority="1" dxfId="9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0"/>
  <sheetViews>
    <sheetView showGridLines="0" zoomScale="80" zoomScaleNormal="80" zoomScalePageLayoutView="0" workbookViewId="0" topLeftCell="A1">
      <selection activeCell="P14" sqref="P14"/>
    </sheetView>
  </sheetViews>
  <sheetFormatPr defaultColWidth="8.00390625" defaultRowHeight="15"/>
  <cols>
    <col min="1" max="1" width="35.57421875" style="86" customWidth="1"/>
    <col min="2" max="2" width="9.140625" style="86" customWidth="1"/>
    <col min="3" max="3" width="10.7109375" style="86" customWidth="1"/>
    <col min="4" max="4" width="8.57421875" style="86" bestFit="1" customWidth="1"/>
    <col min="5" max="5" width="10.57421875" style="86" bestFit="1" customWidth="1"/>
    <col min="6" max="6" width="10.140625" style="86" customWidth="1"/>
    <col min="7" max="7" width="11.28125" style="86" bestFit="1" customWidth="1"/>
    <col min="8" max="8" width="10.00390625" style="86" customWidth="1"/>
    <col min="9" max="9" width="10.8515625" style="86" bestFit="1" customWidth="1"/>
    <col min="10" max="10" width="9.00390625" style="86" bestFit="1" customWidth="1"/>
    <col min="11" max="11" width="10.57421875" style="86" bestFit="1" customWidth="1"/>
    <col min="12" max="12" width="9.421875" style="86" customWidth="1"/>
    <col min="13" max="13" width="9.57421875" style="86" customWidth="1"/>
    <col min="14" max="14" width="10.7109375" style="86" customWidth="1"/>
    <col min="15" max="15" width="12.421875" style="86" bestFit="1" customWidth="1"/>
    <col min="16" max="16" width="9.421875" style="86" customWidth="1"/>
    <col min="17" max="17" width="10.57421875" style="86" bestFit="1" customWidth="1"/>
    <col min="18" max="18" width="10.421875" style="86" bestFit="1" customWidth="1"/>
    <col min="19" max="19" width="11.28125" style="86" bestFit="1" customWidth="1"/>
    <col min="20" max="20" width="10.421875" style="86" bestFit="1" customWidth="1"/>
    <col min="21" max="21" width="10.28125" style="86" customWidth="1"/>
    <col min="22" max="22" width="9.421875" style="86" customWidth="1"/>
    <col min="23" max="23" width="10.28125" style="86" customWidth="1"/>
    <col min="24" max="24" width="10.57421875" style="86" customWidth="1"/>
    <col min="25" max="25" width="9.8515625" style="86" bestFit="1" customWidth="1"/>
    <col min="26" max="16384" width="8.00390625" style="86" customWidth="1"/>
  </cols>
  <sheetData>
    <row r="1" spans="24:25" ht="18.75" thickBot="1">
      <c r="X1" s="666" t="s">
        <v>26</v>
      </c>
      <c r="Y1" s="667"/>
    </row>
    <row r="2" ht="5.25" customHeight="1" thickBot="1"/>
    <row r="3" spans="1:25" ht="24.75" customHeight="1" thickTop="1">
      <c r="A3" s="649" t="s">
        <v>44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1"/>
    </row>
    <row r="4" spans="1:25" ht="21" customHeight="1" thickBot="1">
      <c r="A4" s="668" t="s">
        <v>42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70"/>
    </row>
    <row r="5" spans="1:25" s="105" customFormat="1" ht="19.5" customHeight="1" thickBot="1" thickTop="1">
      <c r="A5" s="652" t="s">
        <v>41</v>
      </c>
      <c r="B5" s="638" t="s">
        <v>34</v>
      </c>
      <c r="C5" s="639"/>
      <c r="D5" s="639"/>
      <c r="E5" s="639"/>
      <c r="F5" s="639"/>
      <c r="G5" s="639"/>
      <c r="H5" s="639"/>
      <c r="I5" s="639"/>
      <c r="J5" s="640"/>
      <c r="K5" s="640"/>
      <c r="L5" s="640"/>
      <c r="M5" s="641"/>
      <c r="N5" s="642" t="s">
        <v>33</v>
      </c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41"/>
    </row>
    <row r="6" spans="1:25" s="104" customFormat="1" ht="26.25" customHeight="1" thickBot="1">
      <c r="A6" s="653"/>
      <c r="B6" s="645" t="s">
        <v>154</v>
      </c>
      <c r="C6" s="634"/>
      <c r="D6" s="634"/>
      <c r="E6" s="634"/>
      <c r="F6" s="646"/>
      <c r="G6" s="635" t="s">
        <v>32</v>
      </c>
      <c r="H6" s="645" t="s">
        <v>155</v>
      </c>
      <c r="I6" s="634"/>
      <c r="J6" s="634"/>
      <c r="K6" s="634"/>
      <c r="L6" s="646"/>
      <c r="M6" s="635" t="s">
        <v>31</v>
      </c>
      <c r="N6" s="633" t="s">
        <v>156</v>
      </c>
      <c r="O6" s="634"/>
      <c r="P6" s="634"/>
      <c r="Q6" s="634"/>
      <c r="R6" s="634"/>
      <c r="S6" s="635" t="s">
        <v>32</v>
      </c>
      <c r="T6" s="633" t="s">
        <v>157</v>
      </c>
      <c r="U6" s="634"/>
      <c r="V6" s="634"/>
      <c r="W6" s="634"/>
      <c r="X6" s="634"/>
      <c r="Y6" s="635" t="s">
        <v>31</v>
      </c>
    </row>
    <row r="7" spans="1:25" s="99" customFormat="1" ht="26.25" customHeight="1">
      <c r="A7" s="654"/>
      <c r="B7" s="658" t="s">
        <v>20</v>
      </c>
      <c r="C7" s="659"/>
      <c r="D7" s="656" t="s">
        <v>19</v>
      </c>
      <c r="E7" s="657"/>
      <c r="F7" s="643" t="s">
        <v>15</v>
      </c>
      <c r="G7" s="636"/>
      <c r="H7" s="658" t="s">
        <v>20</v>
      </c>
      <c r="I7" s="659"/>
      <c r="J7" s="656" t="s">
        <v>19</v>
      </c>
      <c r="K7" s="657"/>
      <c r="L7" s="643" t="s">
        <v>15</v>
      </c>
      <c r="M7" s="636"/>
      <c r="N7" s="659" t="s">
        <v>20</v>
      </c>
      <c r="O7" s="659"/>
      <c r="P7" s="664" t="s">
        <v>19</v>
      </c>
      <c r="Q7" s="659"/>
      <c r="R7" s="643" t="s">
        <v>15</v>
      </c>
      <c r="S7" s="636"/>
      <c r="T7" s="665" t="s">
        <v>20</v>
      </c>
      <c r="U7" s="657"/>
      <c r="V7" s="656" t="s">
        <v>19</v>
      </c>
      <c r="W7" s="660"/>
      <c r="X7" s="643" t="s">
        <v>15</v>
      </c>
      <c r="Y7" s="636"/>
    </row>
    <row r="8" spans="1:25" s="99" customFormat="1" ht="16.5" customHeight="1" thickBot="1">
      <c r="A8" s="655"/>
      <c r="B8" s="102" t="s">
        <v>29</v>
      </c>
      <c r="C8" s="100" t="s">
        <v>28</v>
      </c>
      <c r="D8" s="101" t="s">
        <v>29</v>
      </c>
      <c r="E8" s="100" t="s">
        <v>28</v>
      </c>
      <c r="F8" s="644"/>
      <c r="G8" s="637"/>
      <c r="H8" s="102" t="s">
        <v>29</v>
      </c>
      <c r="I8" s="100" t="s">
        <v>28</v>
      </c>
      <c r="J8" s="101" t="s">
        <v>29</v>
      </c>
      <c r="K8" s="100" t="s">
        <v>28</v>
      </c>
      <c r="L8" s="644"/>
      <c r="M8" s="637"/>
      <c r="N8" s="102" t="s">
        <v>29</v>
      </c>
      <c r="O8" s="100" t="s">
        <v>28</v>
      </c>
      <c r="P8" s="101" t="s">
        <v>29</v>
      </c>
      <c r="Q8" s="100" t="s">
        <v>28</v>
      </c>
      <c r="R8" s="644"/>
      <c r="S8" s="637"/>
      <c r="T8" s="102" t="s">
        <v>29</v>
      </c>
      <c r="U8" s="100" t="s">
        <v>28</v>
      </c>
      <c r="V8" s="101" t="s">
        <v>29</v>
      </c>
      <c r="W8" s="100" t="s">
        <v>28</v>
      </c>
      <c r="X8" s="644"/>
      <c r="Y8" s="637"/>
    </row>
    <row r="9" spans="1:25" s="88" customFormat="1" ht="18" customHeight="1" thickBot="1" thickTop="1">
      <c r="A9" s="98" t="s">
        <v>22</v>
      </c>
      <c r="B9" s="97">
        <f>SUM(B10:B47)</f>
        <v>21280.061999999998</v>
      </c>
      <c r="C9" s="91">
        <f>SUM(C10:C47)</f>
        <v>13676.981000000007</v>
      </c>
      <c r="D9" s="92">
        <f>SUM(D10:D47)</f>
        <v>11004.347000000002</v>
      </c>
      <c r="E9" s="91">
        <f>SUM(E10:E47)</f>
        <v>5972.0470000000005</v>
      </c>
      <c r="F9" s="90">
        <f>SUM(B9:E9)</f>
        <v>51933.437000000005</v>
      </c>
      <c r="G9" s="437">
        <f>F9/$F$9</f>
        <v>1</v>
      </c>
      <c r="H9" s="93">
        <f>SUM(H10:H47)</f>
        <v>25070.022000000004</v>
      </c>
      <c r="I9" s="91">
        <f>SUM(I10:I47)</f>
        <v>14500.524999999998</v>
      </c>
      <c r="J9" s="92">
        <f>SUM(J10:J47)</f>
        <v>6296.045</v>
      </c>
      <c r="K9" s="91">
        <f>SUM(K10:K47)</f>
        <v>3104.829</v>
      </c>
      <c r="L9" s="90">
        <f>SUM(H9:K9)</f>
        <v>48971.421</v>
      </c>
      <c r="M9" s="96">
        <f>IF(ISERROR(F9/L9-1),"         /0",(F9/L9-1))</f>
        <v>0.06048458344714969</v>
      </c>
      <c r="N9" s="95">
        <f>SUM(N10:N47)</f>
        <v>160803.76299999998</v>
      </c>
      <c r="O9" s="91">
        <f>SUM(O10:O47)</f>
        <v>89552.85900000001</v>
      </c>
      <c r="P9" s="92">
        <f>SUM(P10:P47)</f>
        <v>90443.79399999998</v>
      </c>
      <c r="Q9" s="91">
        <f>SUM(Q10:Q47)</f>
        <v>36688.49100000001</v>
      </c>
      <c r="R9" s="90">
        <f>SUM(N9:Q9)</f>
        <v>377488.907</v>
      </c>
      <c r="S9" s="437">
        <f>R9/$R$9</f>
        <v>1</v>
      </c>
      <c r="T9" s="93">
        <f>SUM(T10:T47)</f>
        <v>183272.35700000002</v>
      </c>
      <c r="U9" s="91">
        <f>SUM(U10:U47)</f>
        <v>95423.61899999998</v>
      </c>
      <c r="V9" s="92">
        <f>SUM(V10:V47)</f>
        <v>49504.51397000001</v>
      </c>
      <c r="W9" s="91">
        <f>SUM(W10:W47)</f>
        <v>16913.825</v>
      </c>
      <c r="X9" s="90">
        <f>SUM(T9:W9)</f>
        <v>345114.31497000006</v>
      </c>
      <c r="Y9" s="89">
        <f>IF(ISERROR(R9/X9-1),"         /0",(R9/X9-1))</f>
        <v>0.09380831401564493</v>
      </c>
    </row>
    <row r="10" spans="1:25" ht="19.5" customHeight="1" thickTop="1">
      <c r="A10" s="372" t="s">
        <v>178</v>
      </c>
      <c r="B10" s="374">
        <v>7189.888999999999</v>
      </c>
      <c r="C10" s="375">
        <v>4830.911999999999</v>
      </c>
      <c r="D10" s="376">
        <v>54.752</v>
      </c>
      <c r="E10" s="375">
        <v>0</v>
      </c>
      <c r="F10" s="377">
        <f>SUM(B10:E10)</f>
        <v>12075.553</v>
      </c>
      <c r="G10" s="378">
        <f>F10/$F$9</f>
        <v>0.23251981185069648</v>
      </c>
      <c r="H10" s="379">
        <v>8364.459</v>
      </c>
      <c r="I10" s="375">
        <v>4808.8640000000005</v>
      </c>
      <c r="J10" s="376"/>
      <c r="K10" s="375"/>
      <c r="L10" s="377">
        <f>SUM(H10:K10)</f>
        <v>13173.323</v>
      </c>
      <c r="M10" s="380">
        <f>IF(ISERROR(F10/L10-1),"         /0",(F10/L10-1))</f>
        <v>-0.08333280828231426</v>
      </c>
      <c r="N10" s="374">
        <v>59096.74700000001</v>
      </c>
      <c r="O10" s="375">
        <v>30301.43799999999</v>
      </c>
      <c r="P10" s="376">
        <v>524.535</v>
      </c>
      <c r="Q10" s="375">
        <v>278.169</v>
      </c>
      <c r="R10" s="377">
        <f>SUM(N10:Q10)</f>
        <v>90200.889</v>
      </c>
      <c r="S10" s="378">
        <f>R10/$R$9</f>
        <v>0.23894977395984776</v>
      </c>
      <c r="T10" s="379">
        <v>59874.59299999999</v>
      </c>
      <c r="U10" s="375">
        <v>30002.791999999994</v>
      </c>
      <c r="V10" s="376">
        <v>2942.6059999999998</v>
      </c>
      <c r="W10" s="375">
        <v>893.5569999999999</v>
      </c>
      <c r="X10" s="377">
        <f>SUM(T10:W10)</f>
        <v>93713.54799999998</v>
      </c>
      <c r="Y10" s="381">
        <f>IF(ISERROR(R10/X10-1),"         /0",IF(R10/X10&gt;5,"  *  ",(R10/X10-1)))</f>
        <v>-0.03748293683214288</v>
      </c>
    </row>
    <row r="11" spans="1:25" ht="19.5" customHeight="1">
      <c r="A11" s="382" t="s">
        <v>159</v>
      </c>
      <c r="B11" s="334">
        <v>3892.056000000001</v>
      </c>
      <c r="C11" s="335">
        <v>3243.2320000000004</v>
      </c>
      <c r="D11" s="336">
        <v>0</v>
      </c>
      <c r="E11" s="335">
        <v>0</v>
      </c>
      <c r="F11" s="337">
        <f>SUM(B11:E11)</f>
        <v>7135.288000000001</v>
      </c>
      <c r="G11" s="338">
        <f>F11/$F$9</f>
        <v>0.13739294782280634</v>
      </c>
      <c r="H11" s="339">
        <v>2621.9140000000007</v>
      </c>
      <c r="I11" s="335">
        <v>2309.571</v>
      </c>
      <c r="J11" s="336">
        <v>0</v>
      </c>
      <c r="K11" s="335">
        <v>0</v>
      </c>
      <c r="L11" s="337">
        <f>SUM(H11:K11)</f>
        <v>4931.485000000001</v>
      </c>
      <c r="M11" s="340">
        <f>IF(ISERROR(F11/L11-1),"         /0",(F11/L11-1))</f>
        <v>0.44688425494551853</v>
      </c>
      <c r="N11" s="334">
        <v>22365.9</v>
      </c>
      <c r="O11" s="335">
        <v>19373.852000000003</v>
      </c>
      <c r="P11" s="336">
        <v>0</v>
      </c>
      <c r="Q11" s="335">
        <v>0</v>
      </c>
      <c r="R11" s="337">
        <f>SUM(N11:Q11)</f>
        <v>41739.75200000001</v>
      </c>
      <c r="S11" s="338">
        <f>R11/$R$9</f>
        <v>0.11057212867979722</v>
      </c>
      <c r="T11" s="339">
        <v>17298.389999999996</v>
      </c>
      <c r="U11" s="335">
        <v>14805.894999999997</v>
      </c>
      <c r="V11" s="336">
        <v>3.316</v>
      </c>
      <c r="W11" s="335">
        <v>0</v>
      </c>
      <c r="X11" s="337">
        <f>SUM(T11:W11)</f>
        <v>32107.60099999999</v>
      </c>
      <c r="Y11" s="341">
        <f>IF(ISERROR(R11/X11-1),"         /0",IF(R11/X11&gt;5,"  *  ",(R11/X11-1)))</f>
        <v>0.2999959729161956</v>
      </c>
    </row>
    <row r="12" spans="1:25" ht="19.5" customHeight="1">
      <c r="A12" s="382" t="s">
        <v>210</v>
      </c>
      <c r="B12" s="334">
        <v>0</v>
      </c>
      <c r="C12" s="335">
        <v>0</v>
      </c>
      <c r="D12" s="336">
        <v>2794.74</v>
      </c>
      <c r="E12" s="335">
        <v>2036.7240000000002</v>
      </c>
      <c r="F12" s="337">
        <f>SUM(B12:E12)</f>
        <v>4831.464</v>
      </c>
      <c r="G12" s="338">
        <f>F12/$F$9</f>
        <v>0.09303185537286891</v>
      </c>
      <c r="H12" s="339"/>
      <c r="I12" s="335"/>
      <c r="J12" s="336"/>
      <c r="K12" s="335"/>
      <c r="L12" s="337">
        <f>SUM(H12:K12)</f>
        <v>0</v>
      </c>
      <c r="M12" s="340" t="str">
        <f>IF(ISERROR(F12/L12-1),"         /0",(F12/L12-1))</f>
        <v>         /0</v>
      </c>
      <c r="N12" s="334"/>
      <c r="O12" s="335"/>
      <c r="P12" s="336">
        <v>23132.938</v>
      </c>
      <c r="Q12" s="335">
        <v>12809.467</v>
      </c>
      <c r="R12" s="337">
        <f>SUM(N12:Q12)</f>
        <v>35942.405</v>
      </c>
      <c r="S12" s="338">
        <f>R12/$R$9</f>
        <v>0.09521446679226524</v>
      </c>
      <c r="T12" s="339"/>
      <c r="U12" s="335"/>
      <c r="V12" s="336">
        <v>1679.981</v>
      </c>
      <c r="W12" s="335">
        <v>1141.1819999999998</v>
      </c>
      <c r="X12" s="337">
        <f>SUM(T12:W12)</f>
        <v>2821.1629999999996</v>
      </c>
      <c r="Y12" s="341" t="str">
        <f>IF(ISERROR(R12/X12-1),"         /0",IF(R12/X12&gt;5,"  *  ",(R12/X12-1)))</f>
        <v>  *  </v>
      </c>
    </row>
    <row r="13" spans="1:25" ht="19.5" customHeight="1">
      <c r="A13" s="382" t="s">
        <v>211</v>
      </c>
      <c r="B13" s="334">
        <v>1929.1390000000001</v>
      </c>
      <c r="C13" s="335">
        <v>921.2330000000001</v>
      </c>
      <c r="D13" s="336">
        <v>813.979</v>
      </c>
      <c r="E13" s="335">
        <v>418.246</v>
      </c>
      <c r="F13" s="337">
        <f>SUM(B13:E13)</f>
        <v>4082.5970000000007</v>
      </c>
      <c r="G13" s="338">
        <f>F13/$F$9</f>
        <v>0.07861210880381363</v>
      </c>
      <c r="H13" s="339">
        <v>2047.577</v>
      </c>
      <c r="I13" s="335">
        <v>1119.382</v>
      </c>
      <c r="J13" s="336">
        <v>1081.839</v>
      </c>
      <c r="K13" s="335">
        <v>371.338</v>
      </c>
      <c r="L13" s="337">
        <f>SUM(H13:K13)</f>
        <v>4620.1359999999995</v>
      </c>
      <c r="M13" s="340">
        <f>IF(ISERROR(F13/L13-1),"         /0",(F13/L13-1))</f>
        <v>-0.11634700796686481</v>
      </c>
      <c r="N13" s="334">
        <v>15110.915</v>
      </c>
      <c r="O13" s="335">
        <v>6039.35</v>
      </c>
      <c r="P13" s="336">
        <v>7853.95</v>
      </c>
      <c r="Q13" s="335">
        <v>2482.9060000000004</v>
      </c>
      <c r="R13" s="337">
        <f>SUM(N13:Q13)</f>
        <v>31487.121</v>
      </c>
      <c r="S13" s="338">
        <f>R13/$R$9</f>
        <v>0.08341204315177399</v>
      </c>
      <c r="T13" s="339">
        <v>15307.674</v>
      </c>
      <c r="U13" s="335">
        <v>6729.782000000002</v>
      </c>
      <c r="V13" s="336">
        <v>9084.388</v>
      </c>
      <c r="W13" s="335">
        <v>2215.215</v>
      </c>
      <c r="X13" s="337">
        <f>SUM(T13:W13)</f>
        <v>33337.05900000001</v>
      </c>
      <c r="Y13" s="341">
        <f>IF(ISERROR(R13/X13-1),"         /0",IF(R13/X13&gt;5,"  *  ",(R13/X13-1)))</f>
        <v>-0.05549193766612737</v>
      </c>
    </row>
    <row r="14" spans="1:25" ht="19.5" customHeight="1">
      <c r="A14" s="382" t="s">
        <v>212</v>
      </c>
      <c r="B14" s="334">
        <v>0</v>
      </c>
      <c r="C14" s="335">
        <v>0</v>
      </c>
      <c r="D14" s="336">
        <v>2380.509</v>
      </c>
      <c r="E14" s="335">
        <v>905.4440000000001</v>
      </c>
      <c r="F14" s="337">
        <f aca="true" t="shared" si="0" ref="F14:F27">SUM(B14:E14)</f>
        <v>3285.953</v>
      </c>
      <c r="G14" s="338">
        <f aca="true" t="shared" si="1" ref="G14:G27">F14/$F$9</f>
        <v>0.06327239616357376</v>
      </c>
      <c r="H14" s="339"/>
      <c r="I14" s="335"/>
      <c r="J14" s="336">
        <v>2346.377</v>
      </c>
      <c r="K14" s="335">
        <v>1069.997</v>
      </c>
      <c r="L14" s="337">
        <f aca="true" t="shared" si="2" ref="L14:L27">SUM(H14:K14)</f>
        <v>3416.374</v>
      </c>
      <c r="M14" s="340">
        <f aca="true" t="shared" si="3" ref="M14:M27">IF(ISERROR(F14/L14-1),"         /0",(F14/L14-1))</f>
        <v>-0.03817527003776511</v>
      </c>
      <c r="N14" s="334"/>
      <c r="O14" s="335"/>
      <c r="P14" s="336">
        <v>20571.552</v>
      </c>
      <c r="Q14" s="335">
        <v>7195.093</v>
      </c>
      <c r="R14" s="337">
        <f aca="true" t="shared" si="4" ref="R14:R27">SUM(N14:Q14)</f>
        <v>27766.645</v>
      </c>
      <c r="S14" s="338">
        <f aca="true" t="shared" si="5" ref="S14:S27">R14/$R$9</f>
        <v>0.07355618797031299</v>
      </c>
      <c r="T14" s="339"/>
      <c r="U14" s="335"/>
      <c r="V14" s="336">
        <v>19508.763</v>
      </c>
      <c r="W14" s="335">
        <v>6238.6259999999975</v>
      </c>
      <c r="X14" s="337">
        <f aca="true" t="shared" si="6" ref="X14:X27">SUM(T14:W14)</f>
        <v>25747.388999999996</v>
      </c>
      <c r="Y14" s="341">
        <f aca="true" t="shared" si="7" ref="Y14:Y27">IF(ISERROR(R14/X14-1),"         /0",IF(R14/X14&gt;5,"  *  ",(R14/X14-1)))</f>
        <v>0.0784256609476015</v>
      </c>
    </row>
    <row r="15" spans="1:25" ht="19.5" customHeight="1">
      <c r="A15" s="382" t="s">
        <v>213</v>
      </c>
      <c r="B15" s="334">
        <v>0</v>
      </c>
      <c r="C15" s="335">
        <v>0</v>
      </c>
      <c r="D15" s="336">
        <v>1470.2</v>
      </c>
      <c r="E15" s="335">
        <v>608.126</v>
      </c>
      <c r="F15" s="337">
        <f t="shared" si="0"/>
        <v>2078.326</v>
      </c>
      <c r="G15" s="338">
        <f t="shared" si="1"/>
        <v>0.04001903436508544</v>
      </c>
      <c r="H15" s="339"/>
      <c r="I15" s="335"/>
      <c r="J15" s="336">
        <v>590.779</v>
      </c>
      <c r="K15" s="335">
        <v>361.047</v>
      </c>
      <c r="L15" s="337">
        <f t="shared" si="2"/>
        <v>951.826</v>
      </c>
      <c r="M15" s="340">
        <f t="shared" si="3"/>
        <v>1.1835146339772185</v>
      </c>
      <c r="N15" s="334"/>
      <c r="O15" s="335"/>
      <c r="P15" s="336">
        <v>9440.833999999999</v>
      </c>
      <c r="Q15" s="335">
        <v>2585.789</v>
      </c>
      <c r="R15" s="337">
        <f t="shared" si="4"/>
        <v>12026.623</v>
      </c>
      <c r="S15" s="338">
        <f t="shared" si="5"/>
        <v>0.03185954017981249</v>
      </c>
      <c r="T15" s="339"/>
      <c r="U15" s="335"/>
      <c r="V15" s="336">
        <v>3172.299</v>
      </c>
      <c r="W15" s="335">
        <v>957.879</v>
      </c>
      <c r="X15" s="337">
        <f t="shared" si="6"/>
        <v>4130.178</v>
      </c>
      <c r="Y15" s="341">
        <f t="shared" si="7"/>
        <v>1.911889753904069</v>
      </c>
    </row>
    <row r="16" spans="1:25" ht="19.5" customHeight="1">
      <c r="A16" s="382" t="s">
        <v>214</v>
      </c>
      <c r="B16" s="334">
        <v>1434.347</v>
      </c>
      <c r="C16" s="335">
        <v>139.09300000000002</v>
      </c>
      <c r="D16" s="336">
        <v>0</v>
      </c>
      <c r="E16" s="335">
        <v>0</v>
      </c>
      <c r="F16" s="337">
        <f t="shared" si="0"/>
        <v>1573.44</v>
      </c>
      <c r="G16" s="338">
        <f t="shared" si="1"/>
        <v>0.030297243758390185</v>
      </c>
      <c r="H16" s="339">
        <v>2016.904</v>
      </c>
      <c r="I16" s="335">
        <v>634.0049999999999</v>
      </c>
      <c r="J16" s="336"/>
      <c r="K16" s="335"/>
      <c r="L16" s="337">
        <f t="shared" si="2"/>
        <v>2650.9089999999997</v>
      </c>
      <c r="M16" s="340">
        <f t="shared" si="3"/>
        <v>-0.406452654542272</v>
      </c>
      <c r="N16" s="334">
        <v>10333.513</v>
      </c>
      <c r="O16" s="335">
        <v>939.0589999999997</v>
      </c>
      <c r="P16" s="336"/>
      <c r="Q16" s="335"/>
      <c r="R16" s="337">
        <f t="shared" si="4"/>
        <v>11272.572</v>
      </c>
      <c r="S16" s="338">
        <f t="shared" si="5"/>
        <v>0.029861995388383692</v>
      </c>
      <c r="T16" s="339">
        <v>16478.27</v>
      </c>
      <c r="U16" s="335">
        <v>3756.4299999999994</v>
      </c>
      <c r="V16" s="336">
        <v>9.888</v>
      </c>
      <c r="W16" s="335"/>
      <c r="X16" s="337">
        <f t="shared" si="6"/>
        <v>20244.588</v>
      </c>
      <c r="Y16" s="341">
        <f t="shared" si="7"/>
        <v>-0.4431809627343367</v>
      </c>
    </row>
    <row r="17" spans="1:25" ht="19.5" customHeight="1">
      <c r="A17" s="382" t="s">
        <v>215</v>
      </c>
      <c r="B17" s="334">
        <v>0</v>
      </c>
      <c r="C17" s="335">
        <v>0</v>
      </c>
      <c r="D17" s="336">
        <v>896.543</v>
      </c>
      <c r="E17" s="335">
        <v>587.7180000000001</v>
      </c>
      <c r="F17" s="337">
        <f t="shared" si="0"/>
        <v>1484.261</v>
      </c>
      <c r="G17" s="338">
        <f t="shared" si="1"/>
        <v>0.02858006490115414</v>
      </c>
      <c r="H17" s="339"/>
      <c r="I17" s="335"/>
      <c r="J17" s="336">
        <v>302.173</v>
      </c>
      <c r="K17" s="335">
        <v>164.73</v>
      </c>
      <c r="L17" s="337">
        <f t="shared" si="2"/>
        <v>466.903</v>
      </c>
      <c r="M17" s="340">
        <f t="shared" si="3"/>
        <v>2.178949374923699</v>
      </c>
      <c r="N17" s="334"/>
      <c r="O17" s="335"/>
      <c r="P17" s="336">
        <v>6565.923999999999</v>
      </c>
      <c r="Q17" s="335">
        <v>2627.6299999999997</v>
      </c>
      <c r="R17" s="337">
        <f t="shared" si="4"/>
        <v>9193.553999999998</v>
      </c>
      <c r="S17" s="338">
        <f t="shared" si="5"/>
        <v>0.02435450109796206</v>
      </c>
      <c r="T17" s="339"/>
      <c r="U17" s="335"/>
      <c r="V17" s="336">
        <v>1160.414</v>
      </c>
      <c r="W17" s="335">
        <v>786.577</v>
      </c>
      <c r="X17" s="337">
        <f t="shared" si="6"/>
        <v>1946.991</v>
      </c>
      <c r="Y17" s="341">
        <f t="shared" si="7"/>
        <v>3.721929377177397</v>
      </c>
    </row>
    <row r="18" spans="1:25" ht="19.5" customHeight="1">
      <c r="A18" s="382" t="s">
        <v>216</v>
      </c>
      <c r="B18" s="334">
        <v>0</v>
      </c>
      <c r="C18" s="335">
        <v>0</v>
      </c>
      <c r="D18" s="336">
        <v>625.852</v>
      </c>
      <c r="E18" s="335">
        <v>617.1999999999999</v>
      </c>
      <c r="F18" s="337">
        <f t="shared" si="0"/>
        <v>1243.052</v>
      </c>
      <c r="G18" s="338">
        <f t="shared" si="1"/>
        <v>0.02393548495548253</v>
      </c>
      <c r="H18" s="339"/>
      <c r="I18" s="335"/>
      <c r="J18" s="336">
        <v>712.468</v>
      </c>
      <c r="K18" s="335">
        <v>590.958</v>
      </c>
      <c r="L18" s="337">
        <f t="shared" si="2"/>
        <v>1303.426</v>
      </c>
      <c r="M18" s="340">
        <f t="shared" si="3"/>
        <v>-0.04631946884594906</v>
      </c>
      <c r="N18" s="334"/>
      <c r="O18" s="335"/>
      <c r="P18" s="336">
        <v>3998.336</v>
      </c>
      <c r="Q18" s="335">
        <v>3311.518</v>
      </c>
      <c r="R18" s="337">
        <f t="shared" si="4"/>
        <v>7309.853999999999</v>
      </c>
      <c r="S18" s="338">
        <f t="shared" si="5"/>
        <v>0.019364420687466716</v>
      </c>
      <c r="T18" s="339"/>
      <c r="U18" s="335"/>
      <c r="V18" s="336">
        <v>2288.891</v>
      </c>
      <c r="W18" s="335">
        <v>1818.299</v>
      </c>
      <c r="X18" s="337">
        <f t="shared" si="6"/>
        <v>4107.1900000000005</v>
      </c>
      <c r="Y18" s="341">
        <f t="shared" si="7"/>
        <v>0.7797701104648187</v>
      </c>
    </row>
    <row r="19" spans="1:25" ht="19.5" customHeight="1">
      <c r="A19" s="382" t="s">
        <v>217</v>
      </c>
      <c r="B19" s="334">
        <v>800.373</v>
      </c>
      <c r="C19" s="335">
        <v>368.33400000000006</v>
      </c>
      <c r="D19" s="336">
        <v>0</v>
      </c>
      <c r="E19" s="335">
        <v>0</v>
      </c>
      <c r="F19" s="337">
        <f t="shared" si="0"/>
        <v>1168.707</v>
      </c>
      <c r="G19" s="338">
        <f t="shared" si="1"/>
        <v>0.02250394095811529</v>
      </c>
      <c r="H19" s="339">
        <v>602.26</v>
      </c>
      <c r="I19" s="335">
        <v>428.84000000000003</v>
      </c>
      <c r="J19" s="336"/>
      <c r="K19" s="335"/>
      <c r="L19" s="337">
        <f t="shared" si="2"/>
        <v>1031.1</v>
      </c>
      <c r="M19" s="340">
        <f t="shared" si="3"/>
        <v>0.13345650276403864</v>
      </c>
      <c r="N19" s="334">
        <v>6367.487000000001</v>
      </c>
      <c r="O19" s="335">
        <v>2455.344</v>
      </c>
      <c r="P19" s="336">
        <v>124.643</v>
      </c>
      <c r="Q19" s="335">
        <v>40.074</v>
      </c>
      <c r="R19" s="337">
        <f t="shared" si="4"/>
        <v>8987.548000000003</v>
      </c>
      <c r="S19" s="338">
        <f t="shared" si="5"/>
        <v>0.023808773803252456</v>
      </c>
      <c r="T19" s="339">
        <v>5274.843000000001</v>
      </c>
      <c r="U19" s="335">
        <v>3330.355</v>
      </c>
      <c r="V19" s="336"/>
      <c r="W19" s="335"/>
      <c r="X19" s="337">
        <f t="shared" si="6"/>
        <v>8605.198</v>
      </c>
      <c r="Y19" s="341">
        <f t="shared" si="7"/>
        <v>0.044432446528249736</v>
      </c>
    </row>
    <row r="20" spans="1:25" ht="19.5" customHeight="1">
      <c r="A20" s="382" t="s">
        <v>218</v>
      </c>
      <c r="B20" s="334">
        <v>1039.125</v>
      </c>
      <c r="C20" s="335">
        <v>94.18799999999999</v>
      </c>
      <c r="D20" s="336">
        <v>0</v>
      </c>
      <c r="E20" s="335">
        <v>0</v>
      </c>
      <c r="F20" s="337">
        <f t="shared" si="0"/>
        <v>1133.313</v>
      </c>
      <c r="G20" s="338">
        <f t="shared" si="1"/>
        <v>0.021822414719056625</v>
      </c>
      <c r="H20" s="339">
        <v>809.0830000000001</v>
      </c>
      <c r="I20" s="335">
        <v>16.723999999999997</v>
      </c>
      <c r="J20" s="336"/>
      <c r="K20" s="335"/>
      <c r="L20" s="337">
        <f t="shared" si="2"/>
        <v>825.8070000000001</v>
      </c>
      <c r="M20" s="340">
        <f t="shared" si="3"/>
        <v>0.37237029959784773</v>
      </c>
      <c r="N20" s="334">
        <v>8589.857</v>
      </c>
      <c r="O20" s="335">
        <v>434.2099999999999</v>
      </c>
      <c r="P20" s="336"/>
      <c r="Q20" s="335"/>
      <c r="R20" s="337">
        <f t="shared" si="4"/>
        <v>9024.067</v>
      </c>
      <c r="S20" s="338">
        <f t="shared" si="5"/>
        <v>0.023905515718902964</v>
      </c>
      <c r="T20" s="339">
        <v>7245.352000000001</v>
      </c>
      <c r="U20" s="335">
        <v>376.23700000000014</v>
      </c>
      <c r="V20" s="336"/>
      <c r="W20" s="335">
        <v>26.624</v>
      </c>
      <c r="X20" s="337">
        <f t="shared" si="6"/>
        <v>7648.213000000001</v>
      </c>
      <c r="Y20" s="341">
        <f t="shared" si="7"/>
        <v>0.1798922179599336</v>
      </c>
    </row>
    <row r="21" spans="1:25" ht="19.5" customHeight="1">
      <c r="A21" s="382" t="s">
        <v>219</v>
      </c>
      <c r="B21" s="334">
        <v>0</v>
      </c>
      <c r="C21" s="335">
        <v>0</v>
      </c>
      <c r="D21" s="336">
        <v>810.227</v>
      </c>
      <c r="E21" s="335">
        <v>144.323</v>
      </c>
      <c r="F21" s="337">
        <f>SUM(B21:E21)</f>
        <v>954.55</v>
      </c>
      <c r="G21" s="338">
        <f>F21/$F$9</f>
        <v>0.01838025856058785</v>
      </c>
      <c r="H21" s="339"/>
      <c r="I21" s="335"/>
      <c r="J21" s="336"/>
      <c r="K21" s="335"/>
      <c r="L21" s="337">
        <f>SUM(H21:K21)</f>
        <v>0</v>
      </c>
      <c r="M21" s="340" t="str">
        <f>IF(ISERROR(F21/L21-1),"         /0",(F21/L21-1))</f>
        <v>         /0</v>
      </c>
      <c r="N21" s="334"/>
      <c r="O21" s="335"/>
      <c r="P21" s="336">
        <v>4302.443</v>
      </c>
      <c r="Q21" s="335">
        <v>919.6530000000001</v>
      </c>
      <c r="R21" s="337">
        <f>SUM(N21:Q21)</f>
        <v>5222.0960000000005</v>
      </c>
      <c r="S21" s="338">
        <f>R21/$R$9</f>
        <v>0.013833773398803479</v>
      </c>
      <c r="T21" s="339"/>
      <c r="U21" s="335"/>
      <c r="V21" s="336"/>
      <c r="W21" s="335"/>
      <c r="X21" s="337">
        <f>SUM(T21:W21)</f>
        <v>0</v>
      </c>
      <c r="Y21" s="341" t="str">
        <f>IF(ISERROR(R21/X21-1),"         /0",IF(R21/X21&gt;5,"  *  ",(R21/X21-1)))</f>
        <v>         /0</v>
      </c>
    </row>
    <row r="22" spans="1:25" ht="19.5" customHeight="1">
      <c r="A22" s="382" t="s">
        <v>220</v>
      </c>
      <c r="B22" s="334">
        <v>767.6</v>
      </c>
      <c r="C22" s="335">
        <v>121.918</v>
      </c>
      <c r="D22" s="336">
        <v>0</v>
      </c>
      <c r="E22" s="335">
        <v>0</v>
      </c>
      <c r="F22" s="337">
        <f>SUM(B22:E22)</f>
        <v>889.518</v>
      </c>
      <c r="G22" s="338">
        <f>F22/$F$9</f>
        <v>0.01712804026430987</v>
      </c>
      <c r="H22" s="339">
        <v>611.142</v>
      </c>
      <c r="I22" s="335">
        <v>65.473</v>
      </c>
      <c r="J22" s="336"/>
      <c r="K22" s="335"/>
      <c r="L22" s="337">
        <f>SUM(H22:K22)</f>
        <v>676.615</v>
      </c>
      <c r="M22" s="340">
        <f>IF(ISERROR(F22/L22-1),"         /0",(F22/L22-1))</f>
        <v>0.31465900105673095</v>
      </c>
      <c r="N22" s="334">
        <v>5340.343000000001</v>
      </c>
      <c r="O22" s="335">
        <v>540.1569999999999</v>
      </c>
      <c r="P22" s="336"/>
      <c r="Q22" s="335"/>
      <c r="R22" s="337">
        <f>SUM(N22:Q22)</f>
        <v>5880.500000000001</v>
      </c>
      <c r="S22" s="338">
        <f>R22/$R$9</f>
        <v>0.01557794120821675</v>
      </c>
      <c r="T22" s="339">
        <v>3973.6639999999998</v>
      </c>
      <c r="U22" s="335">
        <v>771.4669999999999</v>
      </c>
      <c r="V22" s="336">
        <v>96.968</v>
      </c>
      <c r="W22" s="335">
        <v>11.984</v>
      </c>
      <c r="X22" s="337">
        <f>SUM(T22:W22)</f>
        <v>4854.083</v>
      </c>
      <c r="Y22" s="341">
        <f>IF(ISERROR(R22/X22-1),"         /0",IF(R22/X22&gt;5,"  *  ",(R22/X22-1)))</f>
        <v>0.2114543570845413</v>
      </c>
    </row>
    <row r="23" spans="1:25" ht="19.5" customHeight="1">
      <c r="A23" s="382" t="s">
        <v>175</v>
      </c>
      <c r="B23" s="334">
        <v>454.125</v>
      </c>
      <c r="C23" s="335">
        <v>288.957</v>
      </c>
      <c r="D23" s="336">
        <v>0</v>
      </c>
      <c r="E23" s="335">
        <v>0</v>
      </c>
      <c r="F23" s="337">
        <f>SUM(B23:E23)</f>
        <v>743.082</v>
      </c>
      <c r="G23" s="338">
        <f>F23/$F$9</f>
        <v>0.014308353980114968</v>
      </c>
      <c r="H23" s="339">
        <v>469.31899999999996</v>
      </c>
      <c r="I23" s="335">
        <v>325.98100000000005</v>
      </c>
      <c r="J23" s="336"/>
      <c r="K23" s="335"/>
      <c r="L23" s="337">
        <f>SUM(H23:K23)</f>
        <v>795.3</v>
      </c>
      <c r="M23" s="340">
        <f>IF(ISERROR(F23/L23-1),"         /0",(F23/L23-1))</f>
        <v>-0.06565824217276495</v>
      </c>
      <c r="N23" s="334">
        <v>2734.7760000000003</v>
      </c>
      <c r="O23" s="335">
        <v>2003.1500000000003</v>
      </c>
      <c r="P23" s="336"/>
      <c r="Q23" s="335"/>
      <c r="R23" s="337">
        <f>SUM(N23:Q23)</f>
        <v>4737.926</v>
      </c>
      <c r="S23" s="338">
        <f>R23/$R$9</f>
        <v>0.012551166172414174</v>
      </c>
      <c r="T23" s="339">
        <v>2757.0029999999997</v>
      </c>
      <c r="U23" s="335">
        <v>1630.683</v>
      </c>
      <c r="V23" s="336"/>
      <c r="W23" s="335"/>
      <c r="X23" s="337">
        <f>SUM(T23:W23)</f>
        <v>4387.686</v>
      </c>
      <c r="Y23" s="341">
        <f>IF(ISERROR(R23/X23-1),"         /0",IF(R23/X23&gt;5,"  *  ",(R23/X23-1)))</f>
        <v>0.07982339666056348</v>
      </c>
    </row>
    <row r="24" spans="1:25" ht="19.5" customHeight="1">
      <c r="A24" s="382" t="s">
        <v>221</v>
      </c>
      <c r="B24" s="334">
        <v>349.688</v>
      </c>
      <c r="C24" s="335">
        <v>336.446</v>
      </c>
      <c r="D24" s="336">
        <v>0</v>
      </c>
      <c r="E24" s="335">
        <v>0</v>
      </c>
      <c r="F24" s="337">
        <f>SUM(B24:E24)</f>
        <v>686.134</v>
      </c>
      <c r="G24" s="338">
        <f>F24/$F$9</f>
        <v>0.013211796477094322</v>
      </c>
      <c r="H24" s="339">
        <v>315.379</v>
      </c>
      <c r="I24" s="335">
        <v>334.251</v>
      </c>
      <c r="J24" s="336"/>
      <c r="K24" s="335"/>
      <c r="L24" s="337">
        <f>SUM(H24:K24)</f>
        <v>649.63</v>
      </c>
      <c r="M24" s="340">
        <f>IF(ISERROR(F24/L24-1),"         /0",(F24/L24-1))</f>
        <v>0.05619198620753352</v>
      </c>
      <c r="N24" s="334">
        <v>2073.487</v>
      </c>
      <c r="O24" s="335">
        <v>2353.2</v>
      </c>
      <c r="P24" s="336"/>
      <c r="Q24" s="335"/>
      <c r="R24" s="337">
        <f>SUM(N24:Q24)</f>
        <v>4426.687</v>
      </c>
      <c r="S24" s="338">
        <f>R24/$R$9</f>
        <v>0.01172666777198833</v>
      </c>
      <c r="T24" s="339">
        <v>2073.1659999999997</v>
      </c>
      <c r="U24" s="335">
        <v>2317.74</v>
      </c>
      <c r="V24" s="336"/>
      <c r="W24" s="335"/>
      <c r="X24" s="337">
        <f>SUM(T24:W24)</f>
        <v>4390.905999999999</v>
      </c>
      <c r="Y24" s="341">
        <f>IF(ISERROR(R24/X24-1),"         /0",IF(R24/X24&gt;5,"  *  ",(R24/X24-1)))</f>
        <v>0.008148887723854914</v>
      </c>
    </row>
    <row r="25" spans="1:25" ht="19.5" customHeight="1">
      <c r="A25" s="382" t="s">
        <v>222</v>
      </c>
      <c r="B25" s="334">
        <v>381.64599999999996</v>
      </c>
      <c r="C25" s="335">
        <v>282.80499999999995</v>
      </c>
      <c r="D25" s="336">
        <v>0</v>
      </c>
      <c r="E25" s="335">
        <v>0</v>
      </c>
      <c r="F25" s="337">
        <f>SUM(B25:E25)</f>
        <v>664.4509999999999</v>
      </c>
      <c r="G25" s="338">
        <f>F25/$F$9</f>
        <v>0.012794281264303764</v>
      </c>
      <c r="H25" s="339">
        <v>743.577</v>
      </c>
      <c r="I25" s="335">
        <v>402.94599999999997</v>
      </c>
      <c r="J25" s="336"/>
      <c r="K25" s="335"/>
      <c r="L25" s="337">
        <f>SUM(H25:K25)</f>
        <v>1146.523</v>
      </c>
      <c r="M25" s="340">
        <f>IF(ISERROR(F25/L25-1),"         /0",(F25/L25-1))</f>
        <v>-0.420464308173495</v>
      </c>
      <c r="N25" s="334">
        <v>2830.5250000000005</v>
      </c>
      <c r="O25" s="335">
        <v>1844.2530000000002</v>
      </c>
      <c r="P25" s="336"/>
      <c r="Q25" s="335"/>
      <c r="R25" s="337">
        <f>SUM(N25:Q25)</f>
        <v>4674.778</v>
      </c>
      <c r="S25" s="338">
        <f>R25/$R$9</f>
        <v>0.012383881786491809</v>
      </c>
      <c r="T25" s="339">
        <v>4622.999</v>
      </c>
      <c r="U25" s="335">
        <v>2719.488</v>
      </c>
      <c r="V25" s="336"/>
      <c r="W25" s="335"/>
      <c r="X25" s="337">
        <f>SUM(T25:W25)</f>
        <v>7342.486999999999</v>
      </c>
      <c r="Y25" s="341">
        <f>IF(ISERROR(R25/X25-1),"         /0",IF(R25/X25&gt;5,"  *  ",(R25/X25-1)))</f>
        <v>-0.36332498784131306</v>
      </c>
    </row>
    <row r="26" spans="1:25" ht="19.5" customHeight="1">
      <c r="A26" s="382" t="s">
        <v>177</v>
      </c>
      <c r="B26" s="334">
        <v>324.597</v>
      </c>
      <c r="C26" s="335">
        <v>165.05700000000002</v>
      </c>
      <c r="D26" s="336">
        <v>135.039</v>
      </c>
      <c r="E26" s="335">
        <v>25.113</v>
      </c>
      <c r="F26" s="337">
        <f t="shared" si="0"/>
        <v>649.806</v>
      </c>
      <c r="G26" s="338">
        <f t="shared" si="1"/>
        <v>0.01251228567830009</v>
      </c>
      <c r="H26" s="339">
        <v>506.25700000000006</v>
      </c>
      <c r="I26" s="335">
        <v>173.359</v>
      </c>
      <c r="J26" s="336"/>
      <c r="K26" s="335"/>
      <c r="L26" s="337">
        <f t="shared" si="2"/>
        <v>679.6160000000001</v>
      </c>
      <c r="M26" s="340">
        <f t="shared" si="3"/>
        <v>-0.04386300499105389</v>
      </c>
      <c r="N26" s="334">
        <v>2689.339</v>
      </c>
      <c r="O26" s="335">
        <v>1724.4400000000007</v>
      </c>
      <c r="P26" s="336">
        <v>1003.5740000000001</v>
      </c>
      <c r="Q26" s="335">
        <v>575.787</v>
      </c>
      <c r="R26" s="337">
        <f t="shared" si="4"/>
        <v>5993.140000000001</v>
      </c>
      <c r="S26" s="338">
        <f t="shared" si="5"/>
        <v>0.015876334082580077</v>
      </c>
      <c r="T26" s="339">
        <v>2859.8340000000003</v>
      </c>
      <c r="U26" s="335">
        <v>1113.5549999999998</v>
      </c>
      <c r="V26" s="336"/>
      <c r="W26" s="335"/>
      <c r="X26" s="337">
        <f t="shared" si="6"/>
        <v>3973.389</v>
      </c>
      <c r="Y26" s="341">
        <f t="shared" si="7"/>
        <v>0.5083194723698086</v>
      </c>
    </row>
    <row r="27" spans="1:25" ht="19.5" customHeight="1">
      <c r="A27" s="382" t="s">
        <v>189</v>
      </c>
      <c r="B27" s="334">
        <v>186.711</v>
      </c>
      <c r="C27" s="335">
        <v>409.236</v>
      </c>
      <c r="D27" s="336">
        <v>0</v>
      </c>
      <c r="E27" s="335">
        <v>0</v>
      </c>
      <c r="F27" s="337">
        <f t="shared" si="0"/>
        <v>595.947</v>
      </c>
      <c r="G27" s="338">
        <f t="shared" si="1"/>
        <v>0.011475208159244302</v>
      </c>
      <c r="H27" s="339">
        <v>195.168</v>
      </c>
      <c r="I27" s="335">
        <v>391.11299999999994</v>
      </c>
      <c r="J27" s="336"/>
      <c r="K27" s="335"/>
      <c r="L27" s="337">
        <f t="shared" si="2"/>
        <v>586.281</v>
      </c>
      <c r="M27" s="340">
        <f t="shared" si="3"/>
        <v>0.01648697467596616</v>
      </c>
      <c r="N27" s="334">
        <v>1364.8009999999997</v>
      </c>
      <c r="O27" s="335">
        <v>2491.0910000000003</v>
      </c>
      <c r="P27" s="336"/>
      <c r="Q27" s="335"/>
      <c r="R27" s="337">
        <f t="shared" si="4"/>
        <v>3855.892</v>
      </c>
      <c r="S27" s="338">
        <f t="shared" si="5"/>
        <v>0.010214583603644809</v>
      </c>
      <c r="T27" s="339">
        <v>1415.6980000000003</v>
      </c>
      <c r="U27" s="335">
        <v>2816.2300000000005</v>
      </c>
      <c r="V27" s="336"/>
      <c r="W27" s="335"/>
      <c r="X27" s="337">
        <f t="shared" si="6"/>
        <v>4231.928000000001</v>
      </c>
      <c r="Y27" s="341">
        <f t="shared" si="7"/>
        <v>-0.08885689926671736</v>
      </c>
    </row>
    <row r="28" spans="1:25" ht="19.5" customHeight="1">
      <c r="A28" s="382" t="s">
        <v>223</v>
      </c>
      <c r="B28" s="334">
        <v>211.788</v>
      </c>
      <c r="C28" s="335">
        <v>350.439</v>
      </c>
      <c r="D28" s="336">
        <v>31.248</v>
      </c>
      <c r="E28" s="335">
        <v>0</v>
      </c>
      <c r="F28" s="337">
        <f>SUM(B28:E28)</f>
        <v>593.4750000000001</v>
      </c>
      <c r="G28" s="338">
        <f>F28/$F$9</f>
        <v>0.011427608767738597</v>
      </c>
      <c r="H28" s="339">
        <v>243.78</v>
      </c>
      <c r="I28" s="335">
        <v>240.453</v>
      </c>
      <c r="J28" s="336"/>
      <c r="K28" s="335"/>
      <c r="L28" s="337">
        <f>SUM(H28:K28)</f>
        <v>484.233</v>
      </c>
      <c r="M28" s="340">
        <f aca="true" t="shared" si="8" ref="M28:M34">IF(ISERROR(F28/L28-1),"         /0",(F28/L28-1))</f>
        <v>0.22559800757073578</v>
      </c>
      <c r="N28" s="334">
        <v>1297.3390000000002</v>
      </c>
      <c r="O28" s="335">
        <v>1979.127</v>
      </c>
      <c r="P28" s="336">
        <v>227.69600000000003</v>
      </c>
      <c r="Q28" s="335"/>
      <c r="R28" s="337">
        <f>SUM(N28:Q28)</f>
        <v>3504.1620000000003</v>
      </c>
      <c r="S28" s="338">
        <f>R28/$R$9</f>
        <v>0.009282821124065508</v>
      </c>
      <c r="T28" s="339">
        <v>1469.994</v>
      </c>
      <c r="U28" s="335">
        <v>1276.509</v>
      </c>
      <c r="V28" s="336"/>
      <c r="W28" s="335"/>
      <c r="X28" s="337">
        <f>SUM(T28:W28)</f>
        <v>2746.5029999999997</v>
      </c>
      <c r="Y28" s="341">
        <f>IF(ISERROR(R28/X28-1),"         /0",IF(R28/X28&gt;5,"  *  ",(R28/X28-1)))</f>
        <v>0.27586316126361443</v>
      </c>
    </row>
    <row r="29" spans="1:25" ht="19.5" customHeight="1">
      <c r="A29" s="382" t="s">
        <v>186</v>
      </c>
      <c r="B29" s="334">
        <v>323.96999999999997</v>
      </c>
      <c r="C29" s="335">
        <v>245.65</v>
      </c>
      <c r="D29" s="336">
        <v>0</v>
      </c>
      <c r="E29" s="335">
        <v>0</v>
      </c>
      <c r="F29" s="337">
        <f aca="true" t="shared" si="9" ref="F29:F34">SUM(B29:E29)</f>
        <v>569.62</v>
      </c>
      <c r="G29" s="338">
        <f aca="true" t="shared" si="10" ref="G29:G34">F29/$F$9</f>
        <v>0.010968270788625062</v>
      </c>
      <c r="H29" s="339">
        <v>515.11</v>
      </c>
      <c r="I29" s="335">
        <v>493.628</v>
      </c>
      <c r="J29" s="336"/>
      <c r="K29" s="335"/>
      <c r="L29" s="337">
        <f aca="true" t="shared" si="11" ref="L29:L34">SUM(H29:K29)</f>
        <v>1008.738</v>
      </c>
      <c r="M29" s="340">
        <f t="shared" si="8"/>
        <v>-0.4353142243079967</v>
      </c>
      <c r="N29" s="334">
        <v>2625.2480000000005</v>
      </c>
      <c r="O29" s="335">
        <v>2309.676</v>
      </c>
      <c r="P29" s="336"/>
      <c r="Q29" s="335"/>
      <c r="R29" s="337">
        <f aca="true" t="shared" si="12" ref="R29:R34">SUM(N29:Q29)</f>
        <v>4934.924000000001</v>
      </c>
      <c r="S29" s="338">
        <f aca="true" t="shared" si="13" ref="S29:S34">R29/$R$9</f>
        <v>0.013073030514245021</v>
      </c>
      <c r="T29" s="339">
        <v>2961.427</v>
      </c>
      <c r="U29" s="335">
        <v>4699.84</v>
      </c>
      <c r="V29" s="336"/>
      <c r="W29" s="335"/>
      <c r="X29" s="337">
        <f aca="true" t="shared" si="14" ref="X29:X34">SUM(T29:W29)</f>
        <v>7661.267</v>
      </c>
      <c r="Y29" s="341">
        <f aca="true" t="shared" si="15" ref="Y29:Y34">IF(ISERROR(R29/X29-1),"         /0",IF(R29/X29&gt;5,"  *  ",(R29/X29-1)))</f>
        <v>-0.35586059068297693</v>
      </c>
    </row>
    <row r="30" spans="1:25" ht="19.5" customHeight="1">
      <c r="A30" s="382" t="s">
        <v>164</v>
      </c>
      <c r="B30" s="334">
        <v>448.2920000000001</v>
      </c>
      <c r="C30" s="335">
        <v>113.44900000000001</v>
      </c>
      <c r="D30" s="336">
        <v>0</v>
      </c>
      <c r="E30" s="335">
        <v>0</v>
      </c>
      <c r="F30" s="337">
        <f t="shared" si="9"/>
        <v>561.7410000000001</v>
      </c>
      <c r="G30" s="338">
        <f t="shared" si="10"/>
        <v>0.010816557355909258</v>
      </c>
      <c r="H30" s="339">
        <v>472.7319999999999</v>
      </c>
      <c r="I30" s="335">
        <v>124.829</v>
      </c>
      <c r="J30" s="336"/>
      <c r="K30" s="335"/>
      <c r="L30" s="337">
        <f t="shared" si="11"/>
        <v>597.5609999999999</v>
      </c>
      <c r="M30" s="340">
        <f t="shared" si="8"/>
        <v>-0.059943671022707035</v>
      </c>
      <c r="N30" s="334">
        <v>2788.2969999999996</v>
      </c>
      <c r="O30" s="335">
        <v>886.6190000000001</v>
      </c>
      <c r="P30" s="336">
        <v>0</v>
      </c>
      <c r="Q30" s="335">
        <v>0</v>
      </c>
      <c r="R30" s="337">
        <f t="shared" si="12"/>
        <v>3674.9159999999997</v>
      </c>
      <c r="S30" s="338">
        <f t="shared" si="13"/>
        <v>0.0097351628931443</v>
      </c>
      <c r="T30" s="339">
        <v>3066.508</v>
      </c>
      <c r="U30" s="335">
        <v>960.0249999999999</v>
      </c>
      <c r="V30" s="336"/>
      <c r="W30" s="335"/>
      <c r="X30" s="337">
        <f t="shared" si="14"/>
        <v>4026.5329999999994</v>
      </c>
      <c r="Y30" s="341">
        <f t="shared" si="15"/>
        <v>-0.08732500143423627</v>
      </c>
    </row>
    <row r="31" spans="1:25" ht="19.5" customHeight="1">
      <c r="A31" s="382" t="s">
        <v>208</v>
      </c>
      <c r="B31" s="334">
        <v>0</v>
      </c>
      <c r="C31" s="335">
        <v>0</v>
      </c>
      <c r="D31" s="336">
        <v>526.851</v>
      </c>
      <c r="E31" s="335">
        <v>32.183</v>
      </c>
      <c r="F31" s="337">
        <f t="shared" si="9"/>
        <v>559.034</v>
      </c>
      <c r="G31" s="338">
        <f t="shared" si="10"/>
        <v>0.010764432941343742</v>
      </c>
      <c r="H31" s="339">
        <v>0</v>
      </c>
      <c r="I31" s="335">
        <v>0.9</v>
      </c>
      <c r="J31" s="336">
        <v>376.55100000000004</v>
      </c>
      <c r="K31" s="335">
        <v>42.318999999999996</v>
      </c>
      <c r="L31" s="337">
        <f t="shared" si="11"/>
        <v>419.77000000000004</v>
      </c>
      <c r="M31" s="340">
        <f t="shared" si="8"/>
        <v>0.33176263191747846</v>
      </c>
      <c r="N31" s="334">
        <v>0.3</v>
      </c>
      <c r="O31" s="335">
        <v>0</v>
      </c>
      <c r="P31" s="336">
        <v>2621.3559999999998</v>
      </c>
      <c r="Q31" s="335">
        <v>235.04999999999995</v>
      </c>
      <c r="R31" s="337">
        <f t="shared" si="12"/>
        <v>2856.706</v>
      </c>
      <c r="S31" s="338">
        <f t="shared" si="13"/>
        <v>0.007567655491396996</v>
      </c>
      <c r="T31" s="339">
        <v>0.28</v>
      </c>
      <c r="U31" s="335">
        <v>1.5</v>
      </c>
      <c r="V31" s="336">
        <v>1476.112</v>
      </c>
      <c r="W31" s="335">
        <v>499.829</v>
      </c>
      <c r="X31" s="337">
        <f t="shared" si="14"/>
        <v>1977.721</v>
      </c>
      <c r="Y31" s="341">
        <f t="shared" si="15"/>
        <v>0.44444337699807</v>
      </c>
    </row>
    <row r="32" spans="1:25" ht="19.5" customHeight="1">
      <c r="A32" s="382" t="s">
        <v>188</v>
      </c>
      <c r="B32" s="334">
        <v>268.95799999999997</v>
      </c>
      <c r="C32" s="335">
        <v>278.031</v>
      </c>
      <c r="D32" s="336">
        <v>0</v>
      </c>
      <c r="E32" s="335">
        <v>0</v>
      </c>
      <c r="F32" s="337">
        <f t="shared" si="9"/>
        <v>546.989</v>
      </c>
      <c r="G32" s="338">
        <f t="shared" si="10"/>
        <v>0.010532501440257074</v>
      </c>
      <c r="H32" s="339">
        <v>2.558</v>
      </c>
      <c r="I32" s="335">
        <v>5.883</v>
      </c>
      <c r="J32" s="336"/>
      <c r="K32" s="335"/>
      <c r="L32" s="337">
        <f t="shared" si="11"/>
        <v>8.440999999999999</v>
      </c>
      <c r="M32" s="340">
        <f t="shared" si="8"/>
        <v>63.801445326383146</v>
      </c>
      <c r="N32" s="334">
        <v>1708.088</v>
      </c>
      <c r="O32" s="335">
        <v>1605.7040000000002</v>
      </c>
      <c r="P32" s="336"/>
      <c r="Q32" s="335"/>
      <c r="R32" s="337">
        <f t="shared" si="12"/>
        <v>3313.7920000000004</v>
      </c>
      <c r="S32" s="338">
        <f t="shared" si="13"/>
        <v>0.008778514914081966</v>
      </c>
      <c r="T32" s="339">
        <v>398.01199999999994</v>
      </c>
      <c r="U32" s="335">
        <v>301.11899999999997</v>
      </c>
      <c r="V32" s="336">
        <v>6.735</v>
      </c>
      <c r="W32" s="335">
        <v>22.814</v>
      </c>
      <c r="X32" s="337">
        <f t="shared" si="14"/>
        <v>728.6799999999998</v>
      </c>
      <c r="Y32" s="341">
        <f t="shared" si="15"/>
        <v>3.5476642696382514</v>
      </c>
    </row>
    <row r="33" spans="1:25" ht="19.5" customHeight="1">
      <c r="A33" s="382" t="s">
        <v>224</v>
      </c>
      <c r="B33" s="334">
        <v>0</v>
      </c>
      <c r="C33" s="335">
        <v>0</v>
      </c>
      <c r="D33" s="336">
        <v>263.408</v>
      </c>
      <c r="E33" s="335">
        <v>256.053</v>
      </c>
      <c r="F33" s="337">
        <f t="shared" si="9"/>
        <v>519.461</v>
      </c>
      <c r="G33" s="338">
        <f t="shared" si="10"/>
        <v>0.01000243831348963</v>
      </c>
      <c r="H33" s="339"/>
      <c r="I33" s="335"/>
      <c r="J33" s="336">
        <v>92.083</v>
      </c>
      <c r="K33" s="335">
        <v>58.356</v>
      </c>
      <c r="L33" s="337">
        <f t="shared" si="11"/>
        <v>150.439</v>
      </c>
      <c r="M33" s="340">
        <f t="shared" si="8"/>
        <v>2.4529676480168043</v>
      </c>
      <c r="N33" s="334"/>
      <c r="O33" s="335"/>
      <c r="P33" s="336">
        <v>2255.303</v>
      </c>
      <c r="Q33" s="335">
        <v>1578.522</v>
      </c>
      <c r="R33" s="337">
        <f t="shared" si="12"/>
        <v>3833.825</v>
      </c>
      <c r="S33" s="338">
        <f t="shared" si="13"/>
        <v>0.010156126256711431</v>
      </c>
      <c r="T33" s="339"/>
      <c r="U33" s="335"/>
      <c r="V33" s="336">
        <v>148.203</v>
      </c>
      <c r="W33" s="335">
        <v>99.093</v>
      </c>
      <c r="X33" s="337">
        <f t="shared" si="14"/>
        <v>247.296</v>
      </c>
      <c r="Y33" s="341" t="str">
        <f t="shared" si="15"/>
        <v>  *  </v>
      </c>
    </row>
    <row r="34" spans="1:25" ht="19.5" customHeight="1">
      <c r="A34" s="382" t="s">
        <v>200</v>
      </c>
      <c r="B34" s="334">
        <v>43.661</v>
      </c>
      <c r="C34" s="335">
        <v>99.697</v>
      </c>
      <c r="D34" s="336">
        <v>153.619</v>
      </c>
      <c r="E34" s="335">
        <v>167.976</v>
      </c>
      <c r="F34" s="337">
        <f t="shared" si="9"/>
        <v>464.953</v>
      </c>
      <c r="G34" s="338">
        <f t="shared" si="10"/>
        <v>0.008952864028621867</v>
      </c>
      <c r="H34" s="339">
        <v>134.546</v>
      </c>
      <c r="I34" s="335">
        <v>146.587</v>
      </c>
      <c r="J34" s="336"/>
      <c r="K34" s="335"/>
      <c r="L34" s="337">
        <f t="shared" si="11"/>
        <v>281.133</v>
      </c>
      <c r="M34" s="340">
        <f t="shared" si="8"/>
        <v>0.6538542255800635</v>
      </c>
      <c r="N34" s="334">
        <v>252.432</v>
      </c>
      <c r="O34" s="335">
        <v>599.6850000000001</v>
      </c>
      <c r="P34" s="336">
        <v>1539.099</v>
      </c>
      <c r="Q34" s="335">
        <v>804.022</v>
      </c>
      <c r="R34" s="337">
        <f t="shared" si="12"/>
        <v>3195.238</v>
      </c>
      <c r="S34" s="338">
        <f t="shared" si="13"/>
        <v>0.008464455354180778</v>
      </c>
      <c r="T34" s="339">
        <v>721.8779999999999</v>
      </c>
      <c r="U34" s="335">
        <v>693.9950000000001</v>
      </c>
      <c r="V34" s="336"/>
      <c r="W34" s="335"/>
      <c r="X34" s="337">
        <f t="shared" si="14"/>
        <v>1415.873</v>
      </c>
      <c r="Y34" s="341">
        <f t="shared" si="15"/>
        <v>1.2567264154341524</v>
      </c>
    </row>
    <row r="35" spans="1:25" ht="19.5" customHeight="1">
      <c r="A35" s="382" t="s">
        <v>181</v>
      </c>
      <c r="B35" s="334">
        <v>164.507</v>
      </c>
      <c r="C35" s="335">
        <v>265.876</v>
      </c>
      <c r="D35" s="336">
        <v>0.3</v>
      </c>
      <c r="E35" s="335">
        <v>0.3</v>
      </c>
      <c r="F35" s="337">
        <f aca="true" t="shared" si="16" ref="F35:F41">SUM(B35:E35)</f>
        <v>430.983</v>
      </c>
      <c r="G35" s="338">
        <f aca="true" t="shared" si="17" ref="G35:G41">F35/$F$9</f>
        <v>0.008298757503763904</v>
      </c>
      <c r="H35" s="339">
        <v>206.321</v>
      </c>
      <c r="I35" s="335">
        <v>258.634</v>
      </c>
      <c r="J35" s="336"/>
      <c r="K35" s="335"/>
      <c r="L35" s="337">
        <f aca="true" t="shared" si="18" ref="L35:L41">SUM(H35:K35)</f>
        <v>464.95500000000004</v>
      </c>
      <c r="M35" s="340">
        <f aca="true" t="shared" si="19" ref="M35:M41">IF(ISERROR(F35/L35-1),"         /0",(F35/L35-1))</f>
        <v>-0.07306513533567771</v>
      </c>
      <c r="N35" s="334">
        <v>1063.623</v>
      </c>
      <c r="O35" s="335">
        <v>1872.1040000000003</v>
      </c>
      <c r="P35" s="336">
        <v>0.3</v>
      </c>
      <c r="Q35" s="335">
        <v>0.3</v>
      </c>
      <c r="R35" s="337">
        <f aca="true" t="shared" si="20" ref="R35:R41">SUM(N35:Q35)</f>
        <v>2936.3270000000007</v>
      </c>
      <c r="S35" s="338">
        <f aca="true" t="shared" si="21" ref="S35:S41">R35/$R$9</f>
        <v>0.007778578245744319</v>
      </c>
      <c r="T35" s="339">
        <v>936.6539999999999</v>
      </c>
      <c r="U35" s="335">
        <v>1574.0629999999999</v>
      </c>
      <c r="V35" s="336"/>
      <c r="W35" s="335"/>
      <c r="X35" s="337">
        <f aca="true" t="shared" si="22" ref="X35:X41">SUM(T35:W35)</f>
        <v>2510.7169999999996</v>
      </c>
      <c r="Y35" s="341">
        <f aca="true" t="shared" si="23" ref="Y35:Y41">IF(ISERROR(R35/X35-1),"         /0",IF(R35/X35&gt;5,"  *  ",(R35/X35-1)))</f>
        <v>0.16951731318185237</v>
      </c>
    </row>
    <row r="36" spans="1:25" ht="19.5" customHeight="1">
      <c r="A36" s="382" t="s">
        <v>198</v>
      </c>
      <c r="B36" s="334">
        <v>36.354</v>
      </c>
      <c r="C36" s="335">
        <v>348.845</v>
      </c>
      <c r="D36" s="336">
        <v>0</v>
      </c>
      <c r="E36" s="335">
        <v>0</v>
      </c>
      <c r="F36" s="337">
        <f>SUM(B36:E36)</f>
        <v>385.199</v>
      </c>
      <c r="G36" s="338">
        <f>F36/$F$9</f>
        <v>0.0074171674792099735</v>
      </c>
      <c r="H36" s="339">
        <v>74.31500000000001</v>
      </c>
      <c r="I36" s="335">
        <v>301.463</v>
      </c>
      <c r="J36" s="336"/>
      <c r="K36" s="335"/>
      <c r="L36" s="337">
        <f>SUM(H36:K36)</f>
        <v>375.778</v>
      </c>
      <c r="M36" s="340">
        <f>IF(ISERROR(F36/L36-1),"         /0",(F36/L36-1))</f>
        <v>0.02507065341770942</v>
      </c>
      <c r="N36" s="334">
        <v>274.51099999999997</v>
      </c>
      <c r="O36" s="335">
        <v>2147.902</v>
      </c>
      <c r="P36" s="336"/>
      <c r="Q36" s="335"/>
      <c r="R36" s="337">
        <f>SUM(N36:Q36)</f>
        <v>2422.413</v>
      </c>
      <c r="S36" s="338">
        <f>R36/$R$9</f>
        <v>0.006417176650968448</v>
      </c>
      <c r="T36" s="339">
        <v>522.759</v>
      </c>
      <c r="U36" s="335">
        <v>1942.9669999999999</v>
      </c>
      <c r="V36" s="336"/>
      <c r="W36" s="335"/>
      <c r="X36" s="337">
        <f>SUM(T36:W36)</f>
        <v>2465.7259999999997</v>
      </c>
      <c r="Y36" s="341">
        <f>IF(ISERROR(R36/X36-1),"         /0",IF(R36/X36&gt;5,"  *  ",(R36/X36-1)))</f>
        <v>-0.01756602315099065</v>
      </c>
    </row>
    <row r="37" spans="1:25" ht="19.5" customHeight="1">
      <c r="A37" s="382" t="s">
        <v>199</v>
      </c>
      <c r="B37" s="334">
        <v>11.574</v>
      </c>
      <c r="C37" s="335">
        <v>266.86899999999997</v>
      </c>
      <c r="D37" s="336">
        <v>0</v>
      </c>
      <c r="E37" s="335">
        <v>0</v>
      </c>
      <c r="F37" s="337">
        <f t="shared" si="16"/>
        <v>278.443</v>
      </c>
      <c r="G37" s="338">
        <f t="shared" si="17"/>
        <v>0.005361536152517692</v>
      </c>
      <c r="H37" s="339">
        <v>8.92</v>
      </c>
      <c r="I37" s="335">
        <v>263.665</v>
      </c>
      <c r="J37" s="336"/>
      <c r="K37" s="335"/>
      <c r="L37" s="337">
        <f t="shared" si="18"/>
        <v>272.58500000000004</v>
      </c>
      <c r="M37" s="340">
        <f t="shared" si="19"/>
        <v>0.021490544233908393</v>
      </c>
      <c r="N37" s="334">
        <v>217.55900000000003</v>
      </c>
      <c r="O37" s="335">
        <v>1581.053</v>
      </c>
      <c r="P37" s="336"/>
      <c r="Q37" s="335"/>
      <c r="R37" s="337">
        <f t="shared" si="20"/>
        <v>1798.612</v>
      </c>
      <c r="S37" s="338">
        <f t="shared" si="21"/>
        <v>0.004764675111366915</v>
      </c>
      <c r="T37" s="339">
        <v>99.316</v>
      </c>
      <c r="U37" s="335">
        <v>1484.87</v>
      </c>
      <c r="V37" s="336"/>
      <c r="W37" s="335"/>
      <c r="X37" s="337">
        <f t="shared" si="22"/>
        <v>1584.186</v>
      </c>
      <c r="Y37" s="341">
        <f t="shared" si="23"/>
        <v>0.13535405564750613</v>
      </c>
    </row>
    <row r="38" spans="1:25" ht="19.5" customHeight="1">
      <c r="A38" s="382" t="s">
        <v>194</v>
      </c>
      <c r="B38" s="334">
        <v>160.534</v>
      </c>
      <c r="C38" s="335">
        <v>49.765</v>
      </c>
      <c r="D38" s="336">
        <v>0</v>
      </c>
      <c r="E38" s="335">
        <v>0</v>
      </c>
      <c r="F38" s="337">
        <f t="shared" si="16"/>
        <v>210.29899999999998</v>
      </c>
      <c r="G38" s="338">
        <f t="shared" si="17"/>
        <v>0.004049394997677507</v>
      </c>
      <c r="H38" s="339">
        <v>37.536</v>
      </c>
      <c r="I38" s="335">
        <v>47.043</v>
      </c>
      <c r="J38" s="336"/>
      <c r="K38" s="335"/>
      <c r="L38" s="337">
        <f t="shared" si="18"/>
        <v>84.57900000000001</v>
      </c>
      <c r="M38" s="340">
        <f t="shared" si="19"/>
        <v>1.486420979202875</v>
      </c>
      <c r="N38" s="334">
        <v>695.199</v>
      </c>
      <c r="O38" s="335">
        <v>1004.4330000000001</v>
      </c>
      <c r="P38" s="336"/>
      <c r="Q38" s="335"/>
      <c r="R38" s="337">
        <f t="shared" si="20"/>
        <v>1699.632</v>
      </c>
      <c r="S38" s="338">
        <f t="shared" si="21"/>
        <v>0.004502468730822864</v>
      </c>
      <c r="T38" s="339">
        <v>37.536</v>
      </c>
      <c r="U38" s="335">
        <v>47.043</v>
      </c>
      <c r="V38" s="336"/>
      <c r="W38" s="335"/>
      <c r="X38" s="337">
        <f t="shared" si="22"/>
        <v>84.57900000000001</v>
      </c>
      <c r="Y38" s="341" t="str">
        <f t="shared" si="23"/>
        <v>  *  </v>
      </c>
    </row>
    <row r="39" spans="1:25" ht="19.5" customHeight="1">
      <c r="A39" s="382" t="s">
        <v>176</v>
      </c>
      <c r="B39" s="334">
        <v>103.67800000000001</v>
      </c>
      <c r="C39" s="335">
        <v>78.343</v>
      </c>
      <c r="D39" s="336">
        <v>0</v>
      </c>
      <c r="E39" s="335">
        <v>0</v>
      </c>
      <c r="F39" s="337">
        <f t="shared" si="16"/>
        <v>182.02100000000002</v>
      </c>
      <c r="G39" s="338">
        <f t="shared" si="17"/>
        <v>0.0035048903079532364</v>
      </c>
      <c r="H39" s="339"/>
      <c r="I39" s="335"/>
      <c r="J39" s="336"/>
      <c r="K39" s="335"/>
      <c r="L39" s="337">
        <f t="shared" si="18"/>
        <v>0</v>
      </c>
      <c r="M39" s="340" t="str">
        <f t="shared" si="19"/>
        <v>         /0</v>
      </c>
      <c r="N39" s="334">
        <v>997.0930000000001</v>
      </c>
      <c r="O39" s="335">
        <v>857.146</v>
      </c>
      <c r="P39" s="336"/>
      <c r="Q39" s="335"/>
      <c r="R39" s="337">
        <f t="shared" si="20"/>
        <v>1854.239</v>
      </c>
      <c r="S39" s="338">
        <f t="shared" si="21"/>
        <v>0.004912035733012944</v>
      </c>
      <c r="T39" s="339">
        <v>96.784</v>
      </c>
      <c r="U39" s="335">
        <v>94.906</v>
      </c>
      <c r="V39" s="336">
        <v>12.6</v>
      </c>
      <c r="W39" s="335">
        <v>4.35</v>
      </c>
      <c r="X39" s="337">
        <f t="shared" si="22"/>
        <v>208.64</v>
      </c>
      <c r="Y39" s="341" t="str">
        <f t="shared" si="23"/>
        <v>  *  </v>
      </c>
    </row>
    <row r="40" spans="1:25" ht="19.5" customHeight="1">
      <c r="A40" s="382" t="s">
        <v>225</v>
      </c>
      <c r="B40" s="334">
        <v>50.448</v>
      </c>
      <c r="C40" s="335">
        <v>97.04</v>
      </c>
      <c r="D40" s="336">
        <v>0</v>
      </c>
      <c r="E40" s="335">
        <v>0</v>
      </c>
      <c r="F40" s="337">
        <f t="shared" si="16"/>
        <v>147.488</v>
      </c>
      <c r="G40" s="338">
        <f t="shared" si="17"/>
        <v>0.0028399429831690126</v>
      </c>
      <c r="H40" s="339">
        <v>14.612</v>
      </c>
      <c r="I40" s="335">
        <v>4.022</v>
      </c>
      <c r="J40" s="336">
        <v>14.612</v>
      </c>
      <c r="K40" s="335">
        <v>4.022</v>
      </c>
      <c r="L40" s="337">
        <f t="shared" si="18"/>
        <v>37.268</v>
      </c>
      <c r="M40" s="340">
        <f t="shared" si="19"/>
        <v>2.957497048406139</v>
      </c>
      <c r="N40" s="334">
        <v>500.88300000000004</v>
      </c>
      <c r="O40" s="335">
        <v>335.981</v>
      </c>
      <c r="P40" s="336"/>
      <c r="Q40" s="335"/>
      <c r="R40" s="337">
        <f t="shared" si="20"/>
        <v>836.864</v>
      </c>
      <c r="S40" s="338">
        <f t="shared" si="21"/>
        <v>0.0022169234233947966</v>
      </c>
      <c r="T40" s="339">
        <v>336.03</v>
      </c>
      <c r="U40" s="335">
        <v>309.107</v>
      </c>
      <c r="V40" s="336">
        <v>14.612</v>
      </c>
      <c r="W40" s="335">
        <v>4.022</v>
      </c>
      <c r="X40" s="337">
        <f t="shared" si="22"/>
        <v>663.771</v>
      </c>
      <c r="Y40" s="341">
        <f t="shared" si="23"/>
        <v>0.26077216389387314</v>
      </c>
    </row>
    <row r="41" spans="1:25" ht="19.5" customHeight="1">
      <c r="A41" s="382" t="s">
        <v>203</v>
      </c>
      <c r="B41" s="334">
        <v>14.729</v>
      </c>
      <c r="C41" s="335">
        <v>119.21499999999999</v>
      </c>
      <c r="D41" s="336">
        <v>0</v>
      </c>
      <c r="E41" s="335">
        <v>0</v>
      </c>
      <c r="F41" s="337">
        <f t="shared" si="16"/>
        <v>133.944</v>
      </c>
      <c r="G41" s="338">
        <f t="shared" si="17"/>
        <v>0.002579147611585961</v>
      </c>
      <c r="H41" s="339">
        <v>107.844</v>
      </c>
      <c r="I41" s="335">
        <v>111.78699999999999</v>
      </c>
      <c r="J41" s="336"/>
      <c r="K41" s="335"/>
      <c r="L41" s="337">
        <f t="shared" si="18"/>
        <v>219.63099999999997</v>
      </c>
      <c r="M41" s="340">
        <f t="shared" si="19"/>
        <v>-0.390140736052743</v>
      </c>
      <c r="N41" s="334">
        <v>655.616</v>
      </c>
      <c r="O41" s="335">
        <v>794.511</v>
      </c>
      <c r="P41" s="336"/>
      <c r="Q41" s="335"/>
      <c r="R41" s="337">
        <f t="shared" si="20"/>
        <v>1450.127</v>
      </c>
      <c r="S41" s="338">
        <f t="shared" si="21"/>
        <v>0.003841508910883042</v>
      </c>
      <c r="T41" s="339">
        <v>761.4889999999999</v>
      </c>
      <c r="U41" s="335">
        <v>817.8519999999999</v>
      </c>
      <c r="V41" s="336"/>
      <c r="W41" s="335"/>
      <c r="X41" s="337">
        <f t="shared" si="22"/>
        <v>1579.341</v>
      </c>
      <c r="Y41" s="341">
        <f t="shared" si="23"/>
        <v>-0.08181513681972419</v>
      </c>
    </row>
    <row r="42" spans="1:25" ht="19.5" customHeight="1">
      <c r="A42" s="382" t="s">
        <v>190</v>
      </c>
      <c r="B42" s="334">
        <v>102.442</v>
      </c>
      <c r="C42" s="335">
        <v>13.137</v>
      </c>
      <c r="D42" s="336">
        <v>0</v>
      </c>
      <c r="E42" s="335">
        <v>0</v>
      </c>
      <c r="F42" s="337">
        <f aca="true" t="shared" si="24" ref="F42:F47">SUM(B42:E42)</f>
        <v>115.579</v>
      </c>
      <c r="G42" s="338">
        <f aca="true" t="shared" si="25" ref="G42:G47">F42/$F$9</f>
        <v>0.0022255218733164142</v>
      </c>
      <c r="H42" s="339">
        <v>57.675</v>
      </c>
      <c r="I42" s="335">
        <v>7.073</v>
      </c>
      <c r="J42" s="336"/>
      <c r="K42" s="335"/>
      <c r="L42" s="337">
        <f aca="true" t="shared" si="26" ref="L42:L47">SUM(H42:K42)</f>
        <v>64.74799999999999</v>
      </c>
      <c r="M42" s="340">
        <f aca="true" t="shared" si="27" ref="M42:M47">IF(ISERROR(F42/L42-1),"         /0",(F42/L42-1))</f>
        <v>0.7850589979613272</v>
      </c>
      <c r="N42" s="334">
        <v>484.10699999999997</v>
      </c>
      <c r="O42" s="335">
        <v>102.815</v>
      </c>
      <c r="P42" s="336">
        <v>0</v>
      </c>
      <c r="Q42" s="335">
        <v>0</v>
      </c>
      <c r="R42" s="337">
        <f aca="true" t="shared" si="28" ref="R42:R47">SUM(N42:Q42)</f>
        <v>586.922</v>
      </c>
      <c r="S42" s="338">
        <f aca="true" t="shared" si="29" ref="S42:S47">R42/$R$9</f>
        <v>0.0015548059535428944</v>
      </c>
      <c r="T42" s="339">
        <v>387.16200000000003</v>
      </c>
      <c r="U42" s="335">
        <v>110.64699999999999</v>
      </c>
      <c r="V42" s="336">
        <v>0</v>
      </c>
      <c r="W42" s="335"/>
      <c r="X42" s="337">
        <f aca="true" t="shared" si="30" ref="X42:X47">SUM(T42:W42)</f>
        <v>497.809</v>
      </c>
      <c r="Y42" s="341">
        <f aca="true" t="shared" si="31" ref="Y42:Y47">IF(ISERROR(R42/X42-1),"         /0",IF(R42/X42&gt;5,"  *  ",(R42/X42-1)))</f>
        <v>0.17901042367655062</v>
      </c>
    </row>
    <row r="43" spans="1:25" ht="19.5" customHeight="1">
      <c r="A43" s="382" t="s">
        <v>226</v>
      </c>
      <c r="B43" s="334">
        <v>0</v>
      </c>
      <c r="C43" s="335">
        <v>0</v>
      </c>
      <c r="D43" s="336">
        <v>0</v>
      </c>
      <c r="E43" s="335">
        <v>114.376</v>
      </c>
      <c r="F43" s="337">
        <f t="shared" si="24"/>
        <v>114.376</v>
      </c>
      <c r="G43" s="338">
        <f t="shared" si="25"/>
        <v>0.002202357606333661</v>
      </c>
      <c r="H43" s="339"/>
      <c r="I43" s="335"/>
      <c r="J43" s="336"/>
      <c r="K43" s="335"/>
      <c r="L43" s="337">
        <f t="shared" si="26"/>
        <v>0</v>
      </c>
      <c r="M43" s="340" t="str">
        <f t="shared" si="27"/>
        <v>         /0</v>
      </c>
      <c r="N43" s="334"/>
      <c r="O43" s="335"/>
      <c r="P43" s="336">
        <v>98.464</v>
      </c>
      <c r="Q43" s="335">
        <v>488.4079999999999</v>
      </c>
      <c r="R43" s="337">
        <f t="shared" si="28"/>
        <v>586.8719999999998</v>
      </c>
      <c r="S43" s="338">
        <f t="shared" si="29"/>
        <v>0.0015546734993195437</v>
      </c>
      <c r="T43" s="339"/>
      <c r="U43" s="335"/>
      <c r="V43" s="336"/>
      <c r="W43" s="335"/>
      <c r="X43" s="337">
        <f t="shared" si="30"/>
        <v>0</v>
      </c>
      <c r="Y43" s="341" t="str">
        <f t="shared" si="31"/>
        <v>         /0</v>
      </c>
    </row>
    <row r="44" spans="1:25" ht="19.5" customHeight="1">
      <c r="A44" s="382" t="s">
        <v>184</v>
      </c>
      <c r="B44" s="334">
        <v>77.81700000000001</v>
      </c>
      <c r="C44" s="335">
        <v>15.829</v>
      </c>
      <c r="D44" s="336">
        <v>0</v>
      </c>
      <c r="E44" s="335">
        <v>0</v>
      </c>
      <c r="F44" s="337">
        <f t="shared" si="24"/>
        <v>93.64600000000002</v>
      </c>
      <c r="G44" s="338">
        <f t="shared" si="25"/>
        <v>0.0018031928062069145</v>
      </c>
      <c r="H44" s="339">
        <v>75.705</v>
      </c>
      <c r="I44" s="335">
        <v>13.462000000000002</v>
      </c>
      <c r="J44" s="336"/>
      <c r="K44" s="335"/>
      <c r="L44" s="337">
        <f t="shared" si="26"/>
        <v>89.167</v>
      </c>
      <c r="M44" s="340">
        <f t="shared" si="27"/>
        <v>0.050231587919297604</v>
      </c>
      <c r="N44" s="334">
        <v>611.982</v>
      </c>
      <c r="O44" s="335">
        <v>85.149</v>
      </c>
      <c r="P44" s="336"/>
      <c r="Q44" s="335"/>
      <c r="R44" s="337">
        <f t="shared" si="28"/>
        <v>697.131</v>
      </c>
      <c r="S44" s="338">
        <f t="shared" si="29"/>
        <v>0.001846758903566933</v>
      </c>
      <c r="T44" s="339">
        <v>537.9770000000001</v>
      </c>
      <c r="U44" s="335">
        <v>123.837</v>
      </c>
      <c r="V44" s="336"/>
      <c r="W44" s="335"/>
      <c r="X44" s="337">
        <f t="shared" si="30"/>
        <v>661.8140000000001</v>
      </c>
      <c r="Y44" s="341">
        <f t="shared" si="31"/>
        <v>0.0533639360908047</v>
      </c>
    </row>
    <row r="45" spans="1:25" ht="19.5" customHeight="1">
      <c r="A45" s="382" t="s">
        <v>182</v>
      </c>
      <c r="B45" s="334">
        <v>83.939</v>
      </c>
      <c r="C45" s="335">
        <v>7.414000000000001</v>
      </c>
      <c r="D45" s="336">
        <v>0</v>
      </c>
      <c r="E45" s="335">
        <v>0</v>
      </c>
      <c r="F45" s="337">
        <f t="shared" si="24"/>
        <v>91.353</v>
      </c>
      <c r="G45" s="338">
        <f t="shared" si="25"/>
        <v>0.0017590401343935697</v>
      </c>
      <c r="H45" s="339">
        <v>43.986999999999995</v>
      </c>
      <c r="I45" s="335">
        <v>1.898</v>
      </c>
      <c r="J45" s="336"/>
      <c r="K45" s="335"/>
      <c r="L45" s="337">
        <f t="shared" si="26"/>
        <v>45.885</v>
      </c>
      <c r="M45" s="340">
        <f t="shared" si="27"/>
        <v>0.9909120627656096</v>
      </c>
      <c r="N45" s="334">
        <v>546.5279999999996</v>
      </c>
      <c r="O45" s="335">
        <v>68.322</v>
      </c>
      <c r="P45" s="336"/>
      <c r="Q45" s="335"/>
      <c r="R45" s="337">
        <f t="shared" si="28"/>
        <v>614.8499999999996</v>
      </c>
      <c r="S45" s="338">
        <f t="shared" si="29"/>
        <v>0.0016287895845373797</v>
      </c>
      <c r="T45" s="339">
        <v>506.16700000000014</v>
      </c>
      <c r="U45" s="335">
        <v>181.11699999999996</v>
      </c>
      <c r="V45" s="336"/>
      <c r="W45" s="335"/>
      <c r="X45" s="337">
        <f t="shared" si="30"/>
        <v>687.2840000000001</v>
      </c>
      <c r="Y45" s="341">
        <f t="shared" si="31"/>
        <v>-0.1053916575971513</v>
      </c>
    </row>
    <row r="46" spans="1:25" ht="19.5" customHeight="1">
      <c r="A46" s="382" t="s">
        <v>202</v>
      </c>
      <c r="B46" s="334">
        <v>45.447</v>
      </c>
      <c r="C46" s="335">
        <v>40.438</v>
      </c>
      <c r="D46" s="336">
        <v>0</v>
      </c>
      <c r="E46" s="335">
        <v>0</v>
      </c>
      <c r="F46" s="337">
        <f t="shared" si="24"/>
        <v>85.885</v>
      </c>
      <c r="G46" s="338">
        <f t="shared" si="25"/>
        <v>0.0016537515127296504</v>
      </c>
      <c r="H46" s="339">
        <v>124.868</v>
      </c>
      <c r="I46" s="335">
        <v>93.273</v>
      </c>
      <c r="J46" s="336"/>
      <c r="K46" s="335"/>
      <c r="L46" s="337">
        <f t="shared" si="26"/>
        <v>218.141</v>
      </c>
      <c r="M46" s="340">
        <f t="shared" si="27"/>
        <v>-0.6062867594812529</v>
      </c>
      <c r="N46" s="334">
        <v>286.141</v>
      </c>
      <c r="O46" s="335">
        <v>272.209</v>
      </c>
      <c r="P46" s="336"/>
      <c r="Q46" s="335"/>
      <c r="R46" s="337">
        <f t="shared" si="28"/>
        <v>558.35</v>
      </c>
      <c r="S46" s="338">
        <f t="shared" si="29"/>
        <v>0.0014791163121516575</v>
      </c>
      <c r="T46" s="339">
        <v>597.374</v>
      </c>
      <c r="U46" s="335">
        <v>447.77</v>
      </c>
      <c r="V46" s="336"/>
      <c r="W46" s="335"/>
      <c r="X46" s="337">
        <f t="shared" si="30"/>
        <v>1045.144</v>
      </c>
      <c r="Y46" s="341">
        <f t="shared" si="31"/>
        <v>-0.465767396645821</v>
      </c>
    </row>
    <row r="47" spans="1:25" ht="19.5" customHeight="1" thickBot="1">
      <c r="A47" s="384" t="s">
        <v>174</v>
      </c>
      <c r="B47" s="386">
        <v>382.628</v>
      </c>
      <c r="C47" s="387">
        <v>85.533</v>
      </c>
      <c r="D47" s="388">
        <v>47.08000000000001</v>
      </c>
      <c r="E47" s="387">
        <v>58.265</v>
      </c>
      <c r="F47" s="389">
        <f t="shared" si="24"/>
        <v>573.506</v>
      </c>
      <c r="G47" s="390">
        <f t="shared" si="25"/>
        <v>0.01104309734015871</v>
      </c>
      <c r="H47" s="391">
        <v>3646.474</v>
      </c>
      <c r="I47" s="387">
        <v>1375.4160000000002</v>
      </c>
      <c r="J47" s="388">
        <v>779.163</v>
      </c>
      <c r="K47" s="387">
        <v>442.062</v>
      </c>
      <c r="L47" s="389">
        <f t="shared" si="26"/>
        <v>6243.115</v>
      </c>
      <c r="M47" s="392">
        <f t="shared" si="27"/>
        <v>-0.9081378446496661</v>
      </c>
      <c r="N47" s="386">
        <v>6901.127</v>
      </c>
      <c r="O47" s="387">
        <v>2550.8790000000004</v>
      </c>
      <c r="P47" s="388">
        <v>6182.847</v>
      </c>
      <c r="Q47" s="387">
        <v>756.1030000000001</v>
      </c>
      <c r="R47" s="389">
        <f t="shared" si="28"/>
        <v>16390.956000000002</v>
      </c>
      <c r="S47" s="390">
        <f t="shared" si="29"/>
        <v>0.043421026938945256</v>
      </c>
      <c r="T47" s="391">
        <v>30653.523999999998</v>
      </c>
      <c r="U47" s="387">
        <v>9985.798</v>
      </c>
      <c r="V47" s="388">
        <v>7898.73797</v>
      </c>
      <c r="W47" s="387">
        <v>2193.774</v>
      </c>
      <c r="X47" s="389">
        <f t="shared" si="30"/>
        <v>50731.83397</v>
      </c>
      <c r="Y47" s="393">
        <f t="shared" si="31"/>
        <v>-0.676909846986949</v>
      </c>
    </row>
    <row r="48" ht="8.25" customHeight="1" thickTop="1">
      <c r="A48" s="79"/>
    </row>
    <row r="49" ht="14.25">
      <c r="A49" s="79" t="s">
        <v>40</v>
      </c>
    </row>
    <row r="50" ht="14.25">
      <c r="A50" s="86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8:Y65536 M48:M65536 Y3 M3">
    <cfRule type="cellIs" priority="9" dxfId="99" operator="lessThan" stopIfTrue="1">
      <formula>0</formula>
    </cfRule>
  </conditionalFormatting>
  <conditionalFormatting sqref="Y9:Y47 M9:M47">
    <cfRule type="cellIs" priority="10" dxfId="99" operator="lessThan">
      <formula>0</formula>
    </cfRule>
    <cfRule type="cellIs" priority="11" dxfId="101" operator="greaterThanOrEqual" stopIfTrue="1">
      <formula>0</formula>
    </cfRule>
  </conditionalFormatting>
  <conditionalFormatting sqref="G7:G8">
    <cfRule type="cellIs" priority="5" dxfId="99" operator="lessThan" stopIfTrue="1">
      <formula>0</formula>
    </cfRule>
  </conditionalFormatting>
  <conditionalFormatting sqref="S7:S8">
    <cfRule type="cellIs" priority="4" dxfId="99" operator="lessThan" stopIfTrue="1">
      <formula>0</formula>
    </cfRule>
  </conditionalFormatting>
  <conditionalFormatting sqref="M5 Y5 Y7:Y8 M7:M8">
    <cfRule type="cellIs" priority="6" dxfId="99" operator="lessThan" stopIfTrue="1">
      <formula>0</formula>
    </cfRule>
  </conditionalFormatting>
  <conditionalFormatting sqref="M6 Y6">
    <cfRule type="cellIs" priority="3" dxfId="99" operator="lessThan" stopIfTrue="1">
      <formula>0</formula>
    </cfRule>
  </conditionalFormatting>
  <conditionalFormatting sqref="G6">
    <cfRule type="cellIs" priority="2" dxfId="99" operator="lessThan" stopIfTrue="1">
      <formula>0</formula>
    </cfRule>
  </conditionalFormatting>
  <conditionalFormatting sqref="S6">
    <cfRule type="cellIs" priority="1" dxfId="9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4">
      <selection activeCell="N9" sqref="N9:O59"/>
    </sheetView>
  </sheetViews>
  <sheetFormatPr defaultColWidth="9.140625" defaultRowHeight="15"/>
  <cols>
    <col min="1" max="1" width="15.8515625" style="106" customWidth="1"/>
    <col min="2" max="2" width="12.28125" style="106" customWidth="1"/>
    <col min="3" max="3" width="11.57421875" style="106" customWidth="1"/>
    <col min="4" max="4" width="11.421875" style="106" bestFit="1" customWidth="1"/>
    <col min="5" max="5" width="10.28125" style="106" bestFit="1" customWidth="1"/>
    <col min="6" max="6" width="11.421875" style="106" bestFit="1" customWidth="1"/>
    <col min="7" max="7" width="11.421875" style="106" customWidth="1"/>
    <col min="8" max="8" width="11.421875" style="106" bestFit="1" customWidth="1"/>
    <col min="9" max="9" width="9.00390625" style="106" customWidth="1"/>
    <col min="10" max="10" width="11.421875" style="106" bestFit="1" customWidth="1"/>
    <col min="11" max="11" width="11.421875" style="106" customWidth="1"/>
    <col min="12" max="12" width="12.421875" style="106" bestFit="1" customWidth="1"/>
    <col min="13" max="13" width="10.57421875" style="106" customWidth="1"/>
    <col min="14" max="14" width="12.28125" style="106" customWidth="1"/>
    <col min="15" max="15" width="11.421875" style="106" customWidth="1"/>
    <col min="16" max="16" width="12.421875" style="106" bestFit="1" customWidth="1"/>
    <col min="17" max="17" width="9.140625" style="106" customWidth="1"/>
    <col min="18" max="16384" width="9.140625" style="106" customWidth="1"/>
  </cols>
  <sheetData>
    <row r="1" spans="14:17" ht="18.75" thickBot="1">
      <c r="N1" s="607" t="s">
        <v>26</v>
      </c>
      <c r="O1" s="608"/>
      <c r="P1" s="608"/>
      <c r="Q1" s="609"/>
    </row>
    <row r="2" ht="3.75" customHeight="1" thickBot="1"/>
    <row r="3" spans="1:17" ht="24" customHeight="1" thickTop="1">
      <c r="A3" s="682" t="s">
        <v>47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4"/>
    </row>
    <row r="4" spans="1:17" ht="18.75" customHeight="1" thickBot="1">
      <c r="A4" s="674" t="s">
        <v>36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6"/>
    </row>
    <row r="5" spans="1:17" s="254" customFormat="1" ht="20.25" customHeight="1" thickBot="1">
      <c r="A5" s="671" t="s">
        <v>136</v>
      </c>
      <c r="B5" s="677" t="s">
        <v>34</v>
      </c>
      <c r="C5" s="678"/>
      <c r="D5" s="678"/>
      <c r="E5" s="678"/>
      <c r="F5" s="679"/>
      <c r="G5" s="679"/>
      <c r="H5" s="679"/>
      <c r="I5" s="680"/>
      <c r="J5" s="678" t="s">
        <v>33</v>
      </c>
      <c r="K5" s="678"/>
      <c r="L5" s="678"/>
      <c r="M5" s="678"/>
      <c r="N5" s="678"/>
      <c r="O5" s="678"/>
      <c r="P5" s="678"/>
      <c r="Q5" s="681"/>
    </row>
    <row r="6" spans="1:17" s="274" customFormat="1" ht="28.5" customHeight="1" thickBot="1">
      <c r="A6" s="672"/>
      <c r="B6" s="604" t="s">
        <v>154</v>
      </c>
      <c r="C6" s="605"/>
      <c r="D6" s="606"/>
      <c r="E6" s="602" t="s">
        <v>32</v>
      </c>
      <c r="F6" s="604" t="s">
        <v>155</v>
      </c>
      <c r="G6" s="605"/>
      <c r="H6" s="606"/>
      <c r="I6" s="600" t="s">
        <v>31</v>
      </c>
      <c r="J6" s="604" t="s">
        <v>156</v>
      </c>
      <c r="K6" s="605"/>
      <c r="L6" s="606"/>
      <c r="M6" s="602" t="s">
        <v>32</v>
      </c>
      <c r="N6" s="604" t="s">
        <v>157</v>
      </c>
      <c r="O6" s="605"/>
      <c r="P6" s="606"/>
      <c r="Q6" s="602" t="s">
        <v>31</v>
      </c>
    </row>
    <row r="7" spans="1:17" s="109" customFormat="1" ht="22.5" customHeight="1" thickBot="1">
      <c r="A7" s="673"/>
      <c r="B7" s="77" t="s">
        <v>20</v>
      </c>
      <c r="C7" s="74" t="s">
        <v>19</v>
      </c>
      <c r="D7" s="74" t="s">
        <v>15</v>
      </c>
      <c r="E7" s="603"/>
      <c r="F7" s="77" t="s">
        <v>20</v>
      </c>
      <c r="G7" s="75" t="s">
        <v>19</v>
      </c>
      <c r="H7" s="74" t="s">
        <v>15</v>
      </c>
      <c r="I7" s="601"/>
      <c r="J7" s="77" t="s">
        <v>20</v>
      </c>
      <c r="K7" s="74" t="s">
        <v>19</v>
      </c>
      <c r="L7" s="75" t="s">
        <v>15</v>
      </c>
      <c r="M7" s="603"/>
      <c r="N7" s="76" t="s">
        <v>20</v>
      </c>
      <c r="O7" s="75" t="s">
        <v>19</v>
      </c>
      <c r="P7" s="74" t="s">
        <v>15</v>
      </c>
      <c r="Q7" s="603"/>
    </row>
    <row r="8" spans="1:17" s="445" customFormat="1" ht="18" customHeight="1" thickBot="1">
      <c r="A8" s="438" t="s">
        <v>46</v>
      </c>
      <c r="B8" s="439">
        <f>SUM(B9:B59)</f>
        <v>2071612</v>
      </c>
      <c r="C8" s="440">
        <f>SUM(C9:C59)</f>
        <v>77611</v>
      </c>
      <c r="D8" s="440">
        <f>C8+B8</f>
        <v>2149223</v>
      </c>
      <c r="E8" s="441">
        <f>D8/$D$8</f>
        <v>1</v>
      </c>
      <c r="F8" s="440">
        <f>SUM(F9:F59)</f>
        <v>2040378</v>
      </c>
      <c r="G8" s="440">
        <f>SUM(G9:G59)</f>
        <v>68740</v>
      </c>
      <c r="H8" s="440">
        <f aca="true" t="shared" si="0" ref="H8:H59">G8+F8</f>
        <v>2109118</v>
      </c>
      <c r="I8" s="442">
        <f>(D8/H8-1)</f>
        <v>0.019015057479003117</v>
      </c>
      <c r="J8" s="443">
        <f>SUM(J9:J59)</f>
        <v>13437774</v>
      </c>
      <c r="K8" s="440">
        <f>SUM(K9:K59)</f>
        <v>475404</v>
      </c>
      <c r="L8" s="440">
        <f aca="true" t="shared" si="1" ref="L8:L59">K8+J8</f>
        <v>13913178</v>
      </c>
      <c r="M8" s="441">
        <f>(L8/$L$8)</f>
        <v>1</v>
      </c>
      <c r="N8" s="440">
        <f>SUM(N9:N59)</f>
        <v>13180125</v>
      </c>
      <c r="O8" s="440">
        <f>SUM(O9:O59)</f>
        <v>446104</v>
      </c>
      <c r="P8" s="440">
        <f aca="true" t="shared" si="2" ref="P8:P59">O8+N8</f>
        <v>13626229</v>
      </c>
      <c r="Q8" s="444">
        <f>(L8/P8-1)</f>
        <v>0.021058577541886336</v>
      </c>
    </row>
    <row r="9" spans="1:17" s="107" customFormat="1" ht="18" customHeight="1" thickTop="1">
      <c r="A9" s="416" t="s">
        <v>227</v>
      </c>
      <c r="B9" s="417">
        <v>259431</v>
      </c>
      <c r="C9" s="418">
        <v>356</v>
      </c>
      <c r="D9" s="418">
        <f aca="true" t="shared" si="3" ref="D9:D59">C9+B9</f>
        <v>259787</v>
      </c>
      <c r="E9" s="419">
        <f>D9/$D$8</f>
        <v>0.12087484639797731</v>
      </c>
      <c r="F9" s="420">
        <v>249158</v>
      </c>
      <c r="G9" s="418">
        <v>44</v>
      </c>
      <c r="H9" s="418">
        <f t="shared" si="0"/>
        <v>249202</v>
      </c>
      <c r="I9" s="421">
        <f>(D9/H9-1)</f>
        <v>0.04247558205792901</v>
      </c>
      <c r="J9" s="420">
        <v>1774368</v>
      </c>
      <c r="K9" s="418">
        <v>1508</v>
      </c>
      <c r="L9" s="418">
        <f t="shared" si="1"/>
        <v>1775876</v>
      </c>
      <c r="M9" s="421">
        <f>(L9/$L$8)</f>
        <v>0.1276398533821676</v>
      </c>
      <c r="N9" s="420">
        <v>1674020</v>
      </c>
      <c r="O9" s="418">
        <v>1801</v>
      </c>
      <c r="P9" s="418">
        <f t="shared" si="2"/>
        <v>1675821</v>
      </c>
      <c r="Q9" s="422">
        <f>(L9/P9-1)</f>
        <v>0.05970506396566222</v>
      </c>
    </row>
    <row r="10" spans="1:17" s="107" customFormat="1" ht="18" customHeight="1">
      <c r="A10" s="423" t="s">
        <v>228</v>
      </c>
      <c r="B10" s="424">
        <v>215755</v>
      </c>
      <c r="C10" s="425">
        <v>1174</v>
      </c>
      <c r="D10" s="425">
        <f t="shared" si="3"/>
        <v>216929</v>
      </c>
      <c r="E10" s="426">
        <f>D10/$D$8</f>
        <v>0.1009336862670835</v>
      </c>
      <c r="F10" s="427">
        <v>192713</v>
      </c>
      <c r="G10" s="425">
        <v>15</v>
      </c>
      <c r="H10" s="425">
        <f t="shared" si="0"/>
        <v>192728</v>
      </c>
      <c r="I10" s="428">
        <f>(D10/H10-1)</f>
        <v>0.12557075256319794</v>
      </c>
      <c r="J10" s="427">
        <v>1336966</v>
      </c>
      <c r="K10" s="425">
        <v>4601</v>
      </c>
      <c r="L10" s="425">
        <f t="shared" si="1"/>
        <v>1341567</v>
      </c>
      <c r="M10" s="428">
        <f>(L10/$L$8)</f>
        <v>0.09642419582355663</v>
      </c>
      <c r="N10" s="427">
        <v>1230846</v>
      </c>
      <c r="O10" s="425">
        <v>3031</v>
      </c>
      <c r="P10" s="425">
        <f t="shared" si="2"/>
        <v>1233877</v>
      </c>
      <c r="Q10" s="429">
        <f>(L10/P10-1)</f>
        <v>0.08727774324345128</v>
      </c>
    </row>
    <row r="11" spans="1:17" s="107" customFormat="1" ht="18" customHeight="1">
      <c r="A11" s="423" t="s">
        <v>229</v>
      </c>
      <c r="B11" s="424">
        <v>188568</v>
      </c>
      <c r="C11" s="425">
        <v>94</v>
      </c>
      <c r="D11" s="425">
        <f t="shared" si="3"/>
        <v>188662</v>
      </c>
      <c r="E11" s="426">
        <f>D11/$D$8</f>
        <v>0.08778149126451745</v>
      </c>
      <c r="F11" s="427">
        <v>213083</v>
      </c>
      <c r="G11" s="425">
        <v>253</v>
      </c>
      <c r="H11" s="425">
        <f t="shared" si="0"/>
        <v>213336</v>
      </c>
      <c r="I11" s="428">
        <f>(D11/H11-1)</f>
        <v>-0.11565792927588403</v>
      </c>
      <c r="J11" s="427">
        <v>1299364</v>
      </c>
      <c r="K11" s="425">
        <v>1608</v>
      </c>
      <c r="L11" s="425">
        <f t="shared" si="1"/>
        <v>1300972</v>
      </c>
      <c r="M11" s="428">
        <f>(L11/$L$8)</f>
        <v>0.09350645840943025</v>
      </c>
      <c r="N11" s="427">
        <v>1343480</v>
      </c>
      <c r="O11" s="425">
        <v>1508</v>
      </c>
      <c r="P11" s="425">
        <f t="shared" si="2"/>
        <v>1344988</v>
      </c>
      <c r="Q11" s="429">
        <f>(L11/P11-1)</f>
        <v>-0.03272594253629024</v>
      </c>
    </row>
    <row r="12" spans="1:17" s="107" customFormat="1" ht="18" customHeight="1">
      <c r="A12" s="423" t="s">
        <v>230</v>
      </c>
      <c r="B12" s="424">
        <v>133628</v>
      </c>
      <c r="C12" s="425">
        <v>335</v>
      </c>
      <c r="D12" s="425">
        <f t="shared" si="3"/>
        <v>133963</v>
      </c>
      <c r="E12" s="426">
        <f>D12/$D$8</f>
        <v>0.06233089818971786</v>
      </c>
      <c r="F12" s="427">
        <v>152595</v>
      </c>
      <c r="G12" s="425">
        <v>58</v>
      </c>
      <c r="H12" s="425">
        <f>G12+F12</f>
        <v>152653</v>
      </c>
      <c r="I12" s="428">
        <f>(D12/H12-1)</f>
        <v>-0.12243454108337204</v>
      </c>
      <c r="J12" s="427">
        <v>870245</v>
      </c>
      <c r="K12" s="425">
        <v>2056</v>
      </c>
      <c r="L12" s="425">
        <f>K12+J12</f>
        <v>872301</v>
      </c>
      <c r="M12" s="428">
        <f>(L12/$L$8)</f>
        <v>0.0626960281827775</v>
      </c>
      <c r="N12" s="427">
        <v>947344</v>
      </c>
      <c r="O12" s="425">
        <v>4958</v>
      </c>
      <c r="P12" s="425">
        <f>O12+N12</f>
        <v>952302</v>
      </c>
      <c r="Q12" s="429">
        <f>(L12/P12-1)</f>
        <v>-0.08400801426438254</v>
      </c>
    </row>
    <row r="13" spans="1:17" s="107" customFormat="1" ht="18" customHeight="1">
      <c r="A13" s="423" t="s">
        <v>231</v>
      </c>
      <c r="B13" s="424">
        <v>108043</v>
      </c>
      <c r="C13" s="425">
        <v>6</v>
      </c>
      <c r="D13" s="425">
        <f t="shared" si="3"/>
        <v>108049</v>
      </c>
      <c r="E13" s="426">
        <f aca="true" t="shared" si="4" ref="E13:E21">D13/$D$8</f>
        <v>0.050273517452586354</v>
      </c>
      <c r="F13" s="427">
        <v>83151</v>
      </c>
      <c r="G13" s="425">
        <v>159</v>
      </c>
      <c r="H13" s="425">
        <f aca="true" t="shared" si="5" ref="H13:H21">G13+F13</f>
        <v>83310</v>
      </c>
      <c r="I13" s="428">
        <f aca="true" t="shared" si="6" ref="I13:I21">(D13/H13-1)</f>
        <v>0.29695114632096997</v>
      </c>
      <c r="J13" s="427">
        <v>656194</v>
      </c>
      <c r="K13" s="425">
        <v>2160</v>
      </c>
      <c r="L13" s="425">
        <f aca="true" t="shared" si="7" ref="L13:L21">K13+J13</f>
        <v>658354</v>
      </c>
      <c r="M13" s="428">
        <f aca="true" t="shared" si="8" ref="M13:M21">(L13/$L$8)</f>
        <v>0.04731873623696901</v>
      </c>
      <c r="N13" s="427">
        <v>569867</v>
      </c>
      <c r="O13" s="425">
        <v>2991</v>
      </c>
      <c r="P13" s="425">
        <f aca="true" t="shared" si="9" ref="P13:P21">O13+N13</f>
        <v>572858</v>
      </c>
      <c r="Q13" s="429">
        <f aca="true" t="shared" si="10" ref="Q13:Q21">(L13/P13-1)</f>
        <v>0.14924466447182372</v>
      </c>
    </row>
    <row r="14" spans="1:17" s="107" customFormat="1" ht="18" customHeight="1">
      <c r="A14" s="423" t="s">
        <v>232</v>
      </c>
      <c r="B14" s="424">
        <v>85618</v>
      </c>
      <c r="C14" s="425">
        <v>193</v>
      </c>
      <c r="D14" s="425">
        <f t="shared" si="3"/>
        <v>85811</v>
      </c>
      <c r="E14" s="426">
        <f t="shared" si="4"/>
        <v>0.039926522282704026</v>
      </c>
      <c r="F14" s="427">
        <v>90098</v>
      </c>
      <c r="G14" s="425"/>
      <c r="H14" s="425">
        <f t="shared" si="5"/>
        <v>90098</v>
      </c>
      <c r="I14" s="428">
        <f t="shared" si="6"/>
        <v>-0.04758152234233837</v>
      </c>
      <c r="J14" s="427">
        <v>561549</v>
      </c>
      <c r="K14" s="425">
        <v>2900</v>
      </c>
      <c r="L14" s="425">
        <f t="shared" si="7"/>
        <v>564449</v>
      </c>
      <c r="M14" s="428">
        <f t="shared" si="8"/>
        <v>0.0405693796198108</v>
      </c>
      <c r="N14" s="427">
        <v>575494</v>
      </c>
      <c r="O14" s="425">
        <v>1073</v>
      </c>
      <c r="P14" s="425">
        <f t="shared" si="9"/>
        <v>576567</v>
      </c>
      <c r="Q14" s="429">
        <f t="shared" si="10"/>
        <v>-0.021017505337627695</v>
      </c>
    </row>
    <row r="15" spans="1:17" s="107" customFormat="1" ht="18" customHeight="1">
      <c r="A15" s="423" t="s">
        <v>233</v>
      </c>
      <c r="B15" s="424">
        <v>69941</v>
      </c>
      <c r="C15" s="425">
        <v>14022</v>
      </c>
      <c r="D15" s="425">
        <f t="shared" si="3"/>
        <v>83963</v>
      </c>
      <c r="E15" s="426">
        <f t="shared" si="4"/>
        <v>0.039066676654772446</v>
      </c>
      <c r="F15" s="427">
        <v>65020</v>
      </c>
      <c r="G15" s="425">
        <v>13851</v>
      </c>
      <c r="H15" s="425">
        <f t="shared" si="5"/>
        <v>78871</v>
      </c>
      <c r="I15" s="428">
        <f t="shared" si="6"/>
        <v>0.06456111878890858</v>
      </c>
      <c r="J15" s="427">
        <v>442429</v>
      </c>
      <c r="K15" s="425">
        <v>92704</v>
      </c>
      <c r="L15" s="425">
        <f t="shared" si="7"/>
        <v>535133</v>
      </c>
      <c r="M15" s="428">
        <f t="shared" si="8"/>
        <v>0.03846231249251609</v>
      </c>
      <c r="N15" s="427">
        <v>439788</v>
      </c>
      <c r="O15" s="425">
        <v>98622</v>
      </c>
      <c r="P15" s="425">
        <f t="shared" si="9"/>
        <v>538410</v>
      </c>
      <c r="Q15" s="429">
        <f t="shared" si="10"/>
        <v>-0.0060864397020857774</v>
      </c>
    </row>
    <row r="16" spans="1:17" s="107" customFormat="1" ht="18" customHeight="1">
      <c r="A16" s="423" t="s">
        <v>234</v>
      </c>
      <c r="B16" s="424">
        <v>72247</v>
      </c>
      <c r="C16" s="425">
        <v>246</v>
      </c>
      <c r="D16" s="425">
        <f t="shared" si="3"/>
        <v>72493</v>
      </c>
      <c r="E16" s="426">
        <f t="shared" si="4"/>
        <v>0.03372986423465597</v>
      </c>
      <c r="F16" s="427">
        <v>70445</v>
      </c>
      <c r="G16" s="425">
        <v>815</v>
      </c>
      <c r="H16" s="425">
        <f t="shared" si="5"/>
        <v>71260</v>
      </c>
      <c r="I16" s="428">
        <f t="shared" si="6"/>
        <v>0.01730283468986804</v>
      </c>
      <c r="J16" s="427">
        <v>471930</v>
      </c>
      <c r="K16" s="425">
        <v>3720</v>
      </c>
      <c r="L16" s="425">
        <f t="shared" si="7"/>
        <v>475650</v>
      </c>
      <c r="M16" s="428">
        <f t="shared" si="8"/>
        <v>0.03418701320431608</v>
      </c>
      <c r="N16" s="427">
        <v>498740</v>
      </c>
      <c r="O16" s="425">
        <v>3765</v>
      </c>
      <c r="P16" s="425">
        <f t="shared" si="9"/>
        <v>502505</v>
      </c>
      <c r="Q16" s="429">
        <f t="shared" si="10"/>
        <v>-0.053442254305927306</v>
      </c>
    </row>
    <row r="17" spans="1:17" s="107" customFormat="1" ht="18" customHeight="1">
      <c r="A17" s="423" t="s">
        <v>235</v>
      </c>
      <c r="B17" s="424">
        <v>66121</v>
      </c>
      <c r="C17" s="425">
        <v>554</v>
      </c>
      <c r="D17" s="425">
        <f t="shared" si="3"/>
        <v>66675</v>
      </c>
      <c r="E17" s="426">
        <f t="shared" si="4"/>
        <v>0.031022839416849718</v>
      </c>
      <c r="F17" s="427">
        <v>59541</v>
      </c>
      <c r="G17" s="425"/>
      <c r="H17" s="425">
        <f t="shared" si="5"/>
        <v>59541</v>
      </c>
      <c r="I17" s="428">
        <f t="shared" si="6"/>
        <v>0.11981659696679592</v>
      </c>
      <c r="J17" s="427">
        <v>440313</v>
      </c>
      <c r="K17" s="425">
        <v>3132</v>
      </c>
      <c r="L17" s="425">
        <f t="shared" si="7"/>
        <v>443445</v>
      </c>
      <c r="M17" s="428">
        <f t="shared" si="8"/>
        <v>0.031872301209687676</v>
      </c>
      <c r="N17" s="427">
        <v>385369</v>
      </c>
      <c r="O17" s="425">
        <v>1259</v>
      </c>
      <c r="P17" s="425">
        <f t="shared" si="9"/>
        <v>386628</v>
      </c>
      <c r="Q17" s="429">
        <f t="shared" si="10"/>
        <v>0.14695521276265566</v>
      </c>
    </row>
    <row r="18" spans="1:17" s="107" customFormat="1" ht="18" customHeight="1">
      <c r="A18" s="423" t="s">
        <v>236</v>
      </c>
      <c r="B18" s="424">
        <v>55908</v>
      </c>
      <c r="C18" s="425">
        <v>3</v>
      </c>
      <c r="D18" s="425">
        <f t="shared" si="3"/>
        <v>55911</v>
      </c>
      <c r="E18" s="426">
        <f t="shared" si="4"/>
        <v>0.026014517804806667</v>
      </c>
      <c r="F18" s="427">
        <v>52289</v>
      </c>
      <c r="G18" s="425"/>
      <c r="H18" s="425">
        <f t="shared" si="5"/>
        <v>52289</v>
      </c>
      <c r="I18" s="428">
        <f t="shared" si="6"/>
        <v>0.06926887108187185</v>
      </c>
      <c r="J18" s="427">
        <v>341807</v>
      </c>
      <c r="K18" s="425">
        <v>93</v>
      </c>
      <c r="L18" s="425">
        <f t="shared" si="7"/>
        <v>341900</v>
      </c>
      <c r="M18" s="428">
        <f t="shared" si="8"/>
        <v>0.02457382490183048</v>
      </c>
      <c r="N18" s="427">
        <v>330923</v>
      </c>
      <c r="O18" s="425">
        <v>208</v>
      </c>
      <c r="P18" s="425">
        <f t="shared" si="9"/>
        <v>331131</v>
      </c>
      <c r="Q18" s="429">
        <f t="shared" si="10"/>
        <v>0.03252187200835932</v>
      </c>
    </row>
    <row r="19" spans="1:17" s="107" customFormat="1" ht="18" customHeight="1">
      <c r="A19" s="423" t="s">
        <v>237</v>
      </c>
      <c r="B19" s="424">
        <v>53899</v>
      </c>
      <c r="C19" s="425">
        <v>334</v>
      </c>
      <c r="D19" s="425">
        <f t="shared" si="3"/>
        <v>54233</v>
      </c>
      <c r="E19" s="426">
        <f t="shared" si="4"/>
        <v>0.0252337705300939</v>
      </c>
      <c r="F19" s="427">
        <v>62199</v>
      </c>
      <c r="G19" s="425">
        <v>38</v>
      </c>
      <c r="H19" s="425">
        <f t="shared" si="5"/>
        <v>62237</v>
      </c>
      <c r="I19" s="428">
        <f t="shared" si="6"/>
        <v>-0.12860517055770682</v>
      </c>
      <c r="J19" s="427">
        <v>331745</v>
      </c>
      <c r="K19" s="425">
        <v>2012</v>
      </c>
      <c r="L19" s="425">
        <f t="shared" si="7"/>
        <v>333757</v>
      </c>
      <c r="M19" s="428">
        <f t="shared" si="8"/>
        <v>0.023988552435683638</v>
      </c>
      <c r="N19" s="427">
        <v>398253</v>
      </c>
      <c r="O19" s="425">
        <v>163</v>
      </c>
      <c r="P19" s="425">
        <f t="shared" si="9"/>
        <v>398416</v>
      </c>
      <c r="Q19" s="429">
        <f t="shared" si="10"/>
        <v>-0.16229016906951532</v>
      </c>
    </row>
    <row r="20" spans="1:17" s="107" customFormat="1" ht="18" customHeight="1">
      <c r="A20" s="423" t="s">
        <v>238</v>
      </c>
      <c r="B20" s="424">
        <v>42899</v>
      </c>
      <c r="C20" s="425">
        <v>3</v>
      </c>
      <c r="D20" s="425">
        <f t="shared" si="3"/>
        <v>42902</v>
      </c>
      <c r="E20" s="426">
        <f t="shared" si="4"/>
        <v>0.01996163264584457</v>
      </c>
      <c r="F20" s="427">
        <v>46876</v>
      </c>
      <c r="G20" s="425">
        <v>10</v>
      </c>
      <c r="H20" s="425">
        <f t="shared" si="5"/>
        <v>46886</v>
      </c>
      <c r="I20" s="428">
        <f t="shared" si="6"/>
        <v>-0.08497205988994583</v>
      </c>
      <c r="J20" s="427">
        <v>327180</v>
      </c>
      <c r="K20" s="425">
        <v>653</v>
      </c>
      <c r="L20" s="425">
        <f t="shared" si="7"/>
        <v>327833</v>
      </c>
      <c r="M20" s="428">
        <f t="shared" si="8"/>
        <v>0.023562769052476725</v>
      </c>
      <c r="N20" s="427">
        <v>329018</v>
      </c>
      <c r="O20" s="425">
        <v>308</v>
      </c>
      <c r="P20" s="425">
        <f t="shared" si="9"/>
        <v>329326</v>
      </c>
      <c r="Q20" s="429">
        <f t="shared" si="10"/>
        <v>-0.004533501758136271</v>
      </c>
    </row>
    <row r="21" spans="1:17" s="107" customFormat="1" ht="18" customHeight="1">
      <c r="A21" s="423" t="s">
        <v>239</v>
      </c>
      <c r="B21" s="424">
        <v>34826</v>
      </c>
      <c r="C21" s="425">
        <v>6677</v>
      </c>
      <c r="D21" s="425">
        <f t="shared" si="3"/>
        <v>41503</v>
      </c>
      <c r="E21" s="426">
        <f t="shared" si="4"/>
        <v>0.019310699727296796</v>
      </c>
      <c r="F21" s="427">
        <v>35197</v>
      </c>
      <c r="G21" s="425">
        <v>6067</v>
      </c>
      <c r="H21" s="425">
        <f t="shared" si="5"/>
        <v>41264</v>
      </c>
      <c r="I21" s="428">
        <f t="shared" si="6"/>
        <v>0.005791973633191061</v>
      </c>
      <c r="J21" s="427">
        <v>207574</v>
      </c>
      <c r="K21" s="425">
        <v>29530</v>
      </c>
      <c r="L21" s="425">
        <f t="shared" si="7"/>
        <v>237104</v>
      </c>
      <c r="M21" s="428">
        <f t="shared" si="8"/>
        <v>0.017041685228205948</v>
      </c>
      <c r="N21" s="427">
        <v>151668</v>
      </c>
      <c r="O21" s="425">
        <v>33417</v>
      </c>
      <c r="P21" s="425">
        <f t="shared" si="9"/>
        <v>185085</v>
      </c>
      <c r="Q21" s="429">
        <f t="shared" si="10"/>
        <v>0.28105465056595613</v>
      </c>
    </row>
    <row r="22" spans="1:17" s="107" customFormat="1" ht="18" customHeight="1">
      <c r="A22" s="423" t="s">
        <v>240</v>
      </c>
      <c r="B22" s="424">
        <v>31648</v>
      </c>
      <c r="C22" s="425">
        <v>1</v>
      </c>
      <c r="D22" s="425">
        <f t="shared" si="3"/>
        <v>31649</v>
      </c>
      <c r="E22" s="426">
        <f>D22/$D$8</f>
        <v>0.014725786947189751</v>
      </c>
      <c r="F22" s="427">
        <v>33068</v>
      </c>
      <c r="G22" s="425"/>
      <c r="H22" s="425">
        <f>G22+F22</f>
        <v>33068</v>
      </c>
      <c r="I22" s="428">
        <f>(D22/H22-1)</f>
        <v>-0.042911576146123176</v>
      </c>
      <c r="J22" s="427">
        <v>221983</v>
      </c>
      <c r="K22" s="425">
        <v>58</v>
      </c>
      <c r="L22" s="425">
        <f>K22+J22</f>
        <v>222041</v>
      </c>
      <c r="M22" s="428">
        <f>(L22/$L$8)</f>
        <v>0.01595904257100714</v>
      </c>
      <c r="N22" s="427">
        <v>220099</v>
      </c>
      <c r="O22" s="425">
        <v>996</v>
      </c>
      <c r="P22" s="425">
        <f>O22+N22</f>
        <v>221095</v>
      </c>
      <c r="Q22" s="429">
        <f>(L22/P22-1)</f>
        <v>0.004278703724643229</v>
      </c>
    </row>
    <row r="23" spans="1:17" s="107" customFormat="1" ht="18" customHeight="1">
      <c r="A23" s="423" t="s">
        <v>241</v>
      </c>
      <c r="B23" s="424">
        <v>30781</v>
      </c>
      <c r="C23" s="425">
        <v>559</v>
      </c>
      <c r="D23" s="425">
        <f t="shared" si="3"/>
        <v>31340</v>
      </c>
      <c r="E23" s="426">
        <f>D23/$D$8</f>
        <v>0.01458201405810379</v>
      </c>
      <c r="F23" s="427">
        <v>37130</v>
      </c>
      <c r="G23" s="425"/>
      <c r="H23" s="425">
        <f>G23+F23</f>
        <v>37130</v>
      </c>
      <c r="I23" s="428">
        <f>(D23/H23-1)</f>
        <v>-0.1559385941287369</v>
      </c>
      <c r="J23" s="427">
        <v>179115</v>
      </c>
      <c r="K23" s="425">
        <v>1995</v>
      </c>
      <c r="L23" s="425">
        <f>K23+J23</f>
        <v>181110</v>
      </c>
      <c r="M23" s="428">
        <f>(L23/$L$8)</f>
        <v>0.013017155390378819</v>
      </c>
      <c r="N23" s="427">
        <v>178657</v>
      </c>
      <c r="O23" s="425">
        <v>315</v>
      </c>
      <c r="P23" s="425">
        <f>O23+N23</f>
        <v>178972</v>
      </c>
      <c r="Q23" s="429">
        <f>(L23/P23-1)</f>
        <v>0.011946002726683558</v>
      </c>
    </row>
    <row r="24" spans="1:17" s="107" customFormat="1" ht="18" customHeight="1">
      <c r="A24" s="423" t="s">
        <v>242</v>
      </c>
      <c r="B24" s="424">
        <v>27570</v>
      </c>
      <c r="C24" s="425">
        <v>2828</v>
      </c>
      <c r="D24" s="425">
        <f t="shared" si="3"/>
        <v>30398</v>
      </c>
      <c r="E24" s="426">
        <f>D24/$D$8</f>
        <v>0.014143716124385418</v>
      </c>
      <c r="F24" s="427">
        <v>26947</v>
      </c>
      <c r="G24" s="425">
        <v>2962</v>
      </c>
      <c r="H24" s="425">
        <f>G24+F24</f>
        <v>29909</v>
      </c>
      <c r="I24" s="428">
        <f>(D24/H24-1)</f>
        <v>0.01634959376776224</v>
      </c>
      <c r="J24" s="427">
        <v>193147</v>
      </c>
      <c r="K24" s="425">
        <v>24623</v>
      </c>
      <c r="L24" s="425">
        <f>K24+J24</f>
        <v>217770</v>
      </c>
      <c r="M24" s="428">
        <f>(L24/$L$8)</f>
        <v>0.01565206741407319</v>
      </c>
      <c r="N24" s="427">
        <v>187829</v>
      </c>
      <c r="O24" s="425">
        <v>22622</v>
      </c>
      <c r="P24" s="425">
        <f>O24+N24</f>
        <v>210451</v>
      </c>
      <c r="Q24" s="429">
        <f>(L24/P24-1)</f>
        <v>0.03477769171921263</v>
      </c>
    </row>
    <row r="25" spans="1:17" s="107" customFormat="1" ht="18" customHeight="1">
      <c r="A25" s="423" t="s">
        <v>243</v>
      </c>
      <c r="B25" s="424">
        <v>30092</v>
      </c>
      <c r="C25" s="425">
        <v>22</v>
      </c>
      <c r="D25" s="425">
        <f t="shared" si="3"/>
        <v>30114</v>
      </c>
      <c r="E25" s="426">
        <f aca="true" t="shared" si="11" ref="E25:E38">D25/$D$8</f>
        <v>0.014011575346066927</v>
      </c>
      <c r="F25" s="427">
        <v>28561</v>
      </c>
      <c r="G25" s="425"/>
      <c r="H25" s="425">
        <f t="shared" si="0"/>
        <v>28561</v>
      </c>
      <c r="I25" s="428">
        <f aca="true" t="shared" si="12" ref="I25:I38">(D25/H25-1)</f>
        <v>0.054374846819088996</v>
      </c>
      <c r="J25" s="427">
        <v>180194</v>
      </c>
      <c r="K25" s="425">
        <v>3712</v>
      </c>
      <c r="L25" s="425">
        <f t="shared" si="1"/>
        <v>183906</v>
      </c>
      <c r="M25" s="428">
        <f aca="true" t="shared" si="13" ref="M25:M38">(L25/$L$8)</f>
        <v>0.013218115947341433</v>
      </c>
      <c r="N25" s="427">
        <v>171398</v>
      </c>
      <c r="O25" s="425">
        <v>1700</v>
      </c>
      <c r="P25" s="425">
        <f t="shared" si="2"/>
        <v>173098</v>
      </c>
      <c r="Q25" s="429">
        <f aca="true" t="shared" si="14" ref="Q25:Q38">(L25/P25-1)</f>
        <v>0.0624386185860033</v>
      </c>
    </row>
    <row r="26" spans="1:17" s="107" customFormat="1" ht="18" customHeight="1">
      <c r="A26" s="423" t="s">
        <v>244</v>
      </c>
      <c r="B26" s="424">
        <v>28578</v>
      </c>
      <c r="C26" s="425">
        <v>15</v>
      </c>
      <c r="D26" s="425">
        <f t="shared" si="3"/>
        <v>28593</v>
      </c>
      <c r="E26" s="426">
        <f t="shared" si="11"/>
        <v>0.013303877726973888</v>
      </c>
      <c r="F26" s="427">
        <v>21806</v>
      </c>
      <c r="G26" s="425">
        <v>2</v>
      </c>
      <c r="H26" s="425">
        <f>G26+F26</f>
        <v>21808</v>
      </c>
      <c r="I26" s="428">
        <f t="shared" si="12"/>
        <v>0.31112435803374905</v>
      </c>
      <c r="J26" s="427">
        <v>196413</v>
      </c>
      <c r="K26" s="425">
        <v>699</v>
      </c>
      <c r="L26" s="425">
        <f>K26+J26</f>
        <v>197112</v>
      </c>
      <c r="M26" s="428">
        <f t="shared" si="13"/>
        <v>0.014167288020033956</v>
      </c>
      <c r="N26" s="427">
        <v>150967</v>
      </c>
      <c r="O26" s="425">
        <v>1471</v>
      </c>
      <c r="P26" s="425">
        <f>O26+N26</f>
        <v>152438</v>
      </c>
      <c r="Q26" s="429">
        <f t="shared" si="14"/>
        <v>0.2930634093861111</v>
      </c>
    </row>
    <row r="27" spans="1:17" s="107" customFormat="1" ht="18" customHeight="1">
      <c r="A27" s="423" t="s">
        <v>245</v>
      </c>
      <c r="B27" s="424">
        <v>22905</v>
      </c>
      <c r="C27" s="425">
        <v>107</v>
      </c>
      <c r="D27" s="425">
        <f t="shared" si="3"/>
        <v>23012</v>
      </c>
      <c r="E27" s="426">
        <f t="shared" si="11"/>
        <v>0.01070712531924328</v>
      </c>
      <c r="F27" s="427">
        <v>24030</v>
      </c>
      <c r="G27" s="425"/>
      <c r="H27" s="425">
        <f>G27+F27</f>
        <v>24030</v>
      </c>
      <c r="I27" s="428">
        <f t="shared" si="12"/>
        <v>-0.04236371202663336</v>
      </c>
      <c r="J27" s="427">
        <v>157163</v>
      </c>
      <c r="K27" s="425">
        <v>367</v>
      </c>
      <c r="L27" s="425">
        <f>K27+J27</f>
        <v>157530</v>
      </c>
      <c r="M27" s="428">
        <f t="shared" si="13"/>
        <v>0.011322359276938742</v>
      </c>
      <c r="N27" s="427">
        <v>175673</v>
      </c>
      <c r="O27" s="425">
        <v>441</v>
      </c>
      <c r="P27" s="425">
        <f>O27+N27</f>
        <v>176114</v>
      </c>
      <c r="Q27" s="429">
        <f t="shared" si="14"/>
        <v>-0.10552255925139398</v>
      </c>
    </row>
    <row r="28" spans="1:17" s="107" customFormat="1" ht="18" customHeight="1">
      <c r="A28" s="423" t="s">
        <v>246</v>
      </c>
      <c r="B28" s="424">
        <v>21076</v>
      </c>
      <c r="C28" s="425">
        <v>126</v>
      </c>
      <c r="D28" s="425">
        <f t="shared" si="3"/>
        <v>21202</v>
      </c>
      <c r="E28" s="426">
        <f t="shared" si="11"/>
        <v>0.009864960499678256</v>
      </c>
      <c r="F28" s="427">
        <v>24747</v>
      </c>
      <c r="G28" s="425">
        <v>379</v>
      </c>
      <c r="H28" s="425">
        <f>G28+F28</f>
        <v>25126</v>
      </c>
      <c r="I28" s="428">
        <f t="shared" si="12"/>
        <v>-0.15617288864124812</v>
      </c>
      <c r="J28" s="427">
        <v>139931</v>
      </c>
      <c r="K28" s="425">
        <v>1469</v>
      </c>
      <c r="L28" s="425">
        <f>K28+J28</f>
        <v>141400</v>
      </c>
      <c r="M28" s="428">
        <f t="shared" si="13"/>
        <v>0.010163026736235243</v>
      </c>
      <c r="N28" s="427">
        <v>174677</v>
      </c>
      <c r="O28" s="425">
        <v>3172</v>
      </c>
      <c r="P28" s="425">
        <f>O28+N28</f>
        <v>177849</v>
      </c>
      <c r="Q28" s="429">
        <f t="shared" si="14"/>
        <v>-0.20494351950249934</v>
      </c>
    </row>
    <row r="29" spans="1:17" s="107" customFormat="1" ht="18" customHeight="1">
      <c r="A29" s="423" t="s">
        <v>247</v>
      </c>
      <c r="B29" s="424">
        <v>19664</v>
      </c>
      <c r="C29" s="425">
        <v>453</v>
      </c>
      <c r="D29" s="425">
        <f t="shared" si="3"/>
        <v>20117</v>
      </c>
      <c r="E29" s="426">
        <f t="shared" si="11"/>
        <v>0.00936012689236994</v>
      </c>
      <c r="F29" s="427">
        <v>18056</v>
      </c>
      <c r="G29" s="425">
        <v>310</v>
      </c>
      <c r="H29" s="425">
        <f t="shared" si="0"/>
        <v>18366</v>
      </c>
      <c r="I29" s="428">
        <f t="shared" si="12"/>
        <v>0.095339213764565</v>
      </c>
      <c r="J29" s="427">
        <v>125330</v>
      </c>
      <c r="K29" s="425">
        <v>2085</v>
      </c>
      <c r="L29" s="425">
        <f t="shared" si="1"/>
        <v>127415</v>
      </c>
      <c r="M29" s="428">
        <f t="shared" si="13"/>
        <v>0.009157864579896842</v>
      </c>
      <c r="N29" s="427">
        <v>120727</v>
      </c>
      <c r="O29" s="425">
        <v>1964</v>
      </c>
      <c r="P29" s="425">
        <f t="shared" si="2"/>
        <v>122691</v>
      </c>
      <c r="Q29" s="429">
        <f t="shared" si="14"/>
        <v>0.03850323169588643</v>
      </c>
    </row>
    <row r="30" spans="1:17" s="107" customFormat="1" ht="18" customHeight="1">
      <c r="A30" s="423" t="s">
        <v>248</v>
      </c>
      <c r="B30" s="424">
        <v>19265</v>
      </c>
      <c r="C30" s="425">
        <v>26</v>
      </c>
      <c r="D30" s="425">
        <f t="shared" si="3"/>
        <v>19291</v>
      </c>
      <c r="E30" s="426">
        <f t="shared" si="11"/>
        <v>0.008975801952612642</v>
      </c>
      <c r="F30" s="427">
        <v>18617</v>
      </c>
      <c r="G30" s="425"/>
      <c r="H30" s="425">
        <f>G30+F30</f>
        <v>18617</v>
      </c>
      <c r="I30" s="428">
        <f t="shared" si="12"/>
        <v>0.036203469946822775</v>
      </c>
      <c r="J30" s="427">
        <v>114266</v>
      </c>
      <c r="K30" s="425">
        <v>543</v>
      </c>
      <c r="L30" s="425">
        <f>K30+J30</f>
        <v>114809</v>
      </c>
      <c r="M30" s="428">
        <f t="shared" si="13"/>
        <v>0.008251817090243509</v>
      </c>
      <c r="N30" s="427">
        <v>117135</v>
      </c>
      <c r="O30" s="425">
        <v>249</v>
      </c>
      <c r="P30" s="425">
        <f>O30+N30</f>
        <v>117384</v>
      </c>
      <c r="Q30" s="429">
        <f t="shared" si="14"/>
        <v>-0.021936550126081866</v>
      </c>
    </row>
    <row r="31" spans="1:17" s="107" customFormat="1" ht="18" customHeight="1">
      <c r="A31" s="423" t="s">
        <v>249</v>
      </c>
      <c r="B31" s="424">
        <v>19083</v>
      </c>
      <c r="C31" s="425">
        <v>0</v>
      </c>
      <c r="D31" s="425">
        <f t="shared" si="3"/>
        <v>19083</v>
      </c>
      <c r="E31" s="426">
        <f t="shared" si="11"/>
        <v>0.008879022791027268</v>
      </c>
      <c r="F31" s="427">
        <v>19860</v>
      </c>
      <c r="G31" s="425"/>
      <c r="H31" s="425">
        <f>G31+F31</f>
        <v>19860</v>
      </c>
      <c r="I31" s="428">
        <f t="shared" si="12"/>
        <v>-0.03912386706948645</v>
      </c>
      <c r="J31" s="427">
        <v>115109</v>
      </c>
      <c r="K31" s="425">
        <v>1649</v>
      </c>
      <c r="L31" s="425">
        <f>K31+J31</f>
        <v>116758</v>
      </c>
      <c r="M31" s="428">
        <f t="shared" si="13"/>
        <v>0.008391900110815803</v>
      </c>
      <c r="N31" s="427">
        <v>118157</v>
      </c>
      <c r="O31" s="425">
        <v>840</v>
      </c>
      <c r="P31" s="425">
        <f>O31+N31</f>
        <v>118997</v>
      </c>
      <c r="Q31" s="429">
        <f t="shared" si="14"/>
        <v>-0.018815600393287224</v>
      </c>
    </row>
    <row r="32" spans="1:17" s="107" customFormat="1" ht="18" customHeight="1">
      <c r="A32" s="423" t="s">
        <v>250</v>
      </c>
      <c r="B32" s="424">
        <v>17344</v>
      </c>
      <c r="C32" s="425">
        <v>1721</v>
      </c>
      <c r="D32" s="425">
        <f t="shared" si="3"/>
        <v>19065</v>
      </c>
      <c r="E32" s="426">
        <f t="shared" si="11"/>
        <v>0.00887064767127469</v>
      </c>
      <c r="F32" s="427">
        <v>13205</v>
      </c>
      <c r="G32" s="425">
        <v>2248</v>
      </c>
      <c r="H32" s="425">
        <f>G32+F32</f>
        <v>15453</v>
      </c>
      <c r="I32" s="428">
        <f t="shared" si="12"/>
        <v>0.23374102116093964</v>
      </c>
      <c r="J32" s="427">
        <v>109747</v>
      </c>
      <c r="K32" s="425">
        <v>12284</v>
      </c>
      <c r="L32" s="425">
        <f>K32+J32</f>
        <v>122031</v>
      </c>
      <c r="M32" s="428">
        <f t="shared" si="13"/>
        <v>0.008770893321425199</v>
      </c>
      <c r="N32" s="427">
        <v>79308</v>
      </c>
      <c r="O32" s="425">
        <v>15408</v>
      </c>
      <c r="P32" s="425">
        <f>O32+N32</f>
        <v>94716</v>
      </c>
      <c r="Q32" s="429">
        <f t="shared" si="14"/>
        <v>0.2883884454580008</v>
      </c>
    </row>
    <row r="33" spans="1:17" s="107" customFormat="1" ht="18" customHeight="1">
      <c r="A33" s="423" t="s">
        <v>251</v>
      </c>
      <c r="B33" s="424">
        <v>18525</v>
      </c>
      <c r="C33" s="425">
        <v>216</v>
      </c>
      <c r="D33" s="425">
        <f t="shared" si="3"/>
        <v>18741</v>
      </c>
      <c r="E33" s="426">
        <f t="shared" si="11"/>
        <v>0.008719895515728241</v>
      </c>
      <c r="F33" s="427">
        <v>23644</v>
      </c>
      <c r="G33" s="425">
        <v>289</v>
      </c>
      <c r="H33" s="425">
        <f>G33+F33</f>
        <v>23933</v>
      </c>
      <c r="I33" s="428">
        <f t="shared" si="12"/>
        <v>-0.2169389545815401</v>
      </c>
      <c r="J33" s="427">
        <v>128985</v>
      </c>
      <c r="K33" s="425">
        <v>769</v>
      </c>
      <c r="L33" s="425">
        <f>K33+J33</f>
        <v>129754</v>
      </c>
      <c r="M33" s="428">
        <f t="shared" si="13"/>
        <v>0.00932597857944461</v>
      </c>
      <c r="N33" s="427">
        <v>143906</v>
      </c>
      <c r="O33" s="425">
        <v>1930</v>
      </c>
      <c r="P33" s="425">
        <f>O33+N33</f>
        <v>145836</v>
      </c>
      <c r="Q33" s="429">
        <f t="shared" si="14"/>
        <v>-0.11027455497956606</v>
      </c>
    </row>
    <row r="34" spans="1:17" s="107" customFormat="1" ht="18" customHeight="1">
      <c r="A34" s="423" t="s">
        <v>252</v>
      </c>
      <c r="B34" s="424">
        <v>17137</v>
      </c>
      <c r="C34" s="425">
        <v>0</v>
      </c>
      <c r="D34" s="425">
        <f t="shared" si="3"/>
        <v>17137</v>
      </c>
      <c r="E34" s="426">
        <f t="shared" si="11"/>
        <v>0.007973579288887193</v>
      </c>
      <c r="F34" s="427">
        <v>10632</v>
      </c>
      <c r="G34" s="425"/>
      <c r="H34" s="425">
        <f>G34+F34</f>
        <v>10632</v>
      </c>
      <c r="I34" s="428">
        <f t="shared" si="12"/>
        <v>0.6118322046651619</v>
      </c>
      <c r="J34" s="427">
        <v>106152</v>
      </c>
      <c r="K34" s="425">
        <v>1109</v>
      </c>
      <c r="L34" s="425">
        <f>K34+J34</f>
        <v>107261</v>
      </c>
      <c r="M34" s="428">
        <f t="shared" si="13"/>
        <v>0.007709309835610527</v>
      </c>
      <c r="N34" s="427">
        <v>71859</v>
      </c>
      <c r="O34" s="425">
        <v>9</v>
      </c>
      <c r="P34" s="425">
        <f>O34+N34</f>
        <v>71868</v>
      </c>
      <c r="Q34" s="429">
        <f t="shared" si="14"/>
        <v>0.49247231034674677</v>
      </c>
    </row>
    <row r="35" spans="1:17" s="107" customFormat="1" ht="18" customHeight="1">
      <c r="A35" s="423" t="s">
        <v>253</v>
      </c>
      <c r="B35" s="424">
        <v>16725</v>
      </c>
      <c r="C35" s="425">
        <v>0</v>
      </c>
      <c r="D35" s="425">
        <f t="shared" si="3"/>
        <v>16725</v>
      </c>
      <c r="E35" s="426">
        <f t="shared" si="11"/>
        <v>0.007781882103439243</v>
      </c>
      <c r="F35" s="427">
        <v>13906</v>
      </c>
      <c r="G35" s="425"/>
      <c r="H35" s="425">
        <f t="shared" si="0"/>
        <v>13906</v>
      </c>
      <c r="I35" s="428">
        <f t="shared" si="12"/>
        <v>0.20271825111462682</v>
      </c>
      <c r="J35" s="427">
        <v>87804</v>
      </c>
      <c r="K35" s="425">
        <v>73</v>
      </c>
      <c r="L35" s="425">
        <f t="shared" si="1"/>
        <v>87877</v>
      </c>
      <c r="M35" s="428">
        <f t="shared" si="13"/>
        <v>0.0063160983062245015</v>
      </c>
      <c r="N35" s="427">
        <v>103147</v>
      </c>
      <c r="O35" s="425"/>
      <c r="P35" s="425">
        <f t="shared" si="2"/>
        <v>103147</v>
      </c>
      <c r="Q35" s="429">
        <f t="shared" si="14"/>
        <v>-0.14804114516175948</v>
      </c>
    </row>
    <row r="36" spans="1:17" s="107" customFormat="1" ht="18" customHeight="1">
      <c r="A36" s="423" t="s">
        <v>254</v>
      </c>
      <c r="B36" s="424">
        <v>16272</v>
      </c>
      <c r="C36" s="425">
        <v>1</v>
      </c>
      <c r="D36" s="425">
        <f t="shared" si="3"/>
        <v>16273</v>
      </c>
      <c r="E36" s="426">
        <f t="shared" si="11"/>
        <v>0.007571573540763337</v>
      </c>
      <c r="F36" s="427">
        <v>12111</v>
      </c>
      <c r="G36" s="425">
        <v>18</v>
      </c>
      <c r="H36" s="425">
        <f t="shared" si="0"/>
        <v>12129</v>
      </c>
      <c r="I36" s="428">
        <f t="shared" si="12"/>
        <v>0.34166048313958286</v>
      </c>
      <c r="J36" s="427">
        <v>100832</v>
      </c>
      <c r="K36" s="425">
        <v>229</v>
      </c>
      <c r="L36" s="425">
        <f t="shared" si="1"/>
        <v>101061</v>
      </c>
      <c r="M36" s="428">
        <f t="shared" si="13"/>
        <v>0.007263689144205587</v>
      </c>
      <c r="N36" s="427">
        <v>78701</v>
      </c>
      <c r="O36" s="425">
        <v>118</v>
      </c>
      <c r="P36" s="425">
        <f t="shared" si="2"/>
        <v>78819</v>
      </c>
      <c r="Q36" s="429">
        <f t="shared" si="14"/>
        <v>0.28219084230959535</v>
      </c>
    </row>
    <row r="37" spans="1:17" s="107" customFormat="1" ht="18" customHeight="1">
      <c r="A37" s="423" t="s">
        <v>255</v>
      </c>
      <c r="B37" s="424">
        <v>15480</v>
      </c>
      <c r="C37" s="425">
        <v>51</v>
      </c>
      <c r="D37" s="425">
        <f t="shared" si="3"/>
        <v>15531</v>
      </c>
      <c r="E37" s="426">
        <f t="shared" si="11"/>
        <v>0.007226332493184746</v>
      </c>
      <c r="F37" s="427">
        <v>15641</v>
      </c>
      <c r="G37" s="425">
        <v>18</v>
      </c>
      <c r="H37" s="425">
        <f t="shared" si="0"/>
        <v>15659</v>
      </c>
      <c r="I37" s="428">
        <f t="shared" si="12"/>
        <v>-0.008174212912701928</v>
      </c>
      <c r="J37" s="427">
        <v>106892</v>
      </c>
      <c r="K37" s="425">
        <v>127</v>
      </c>
      <c r="L37" s="425">
        <f t="shared" si="1"/>
        <v>107019</v>
      </c>
      <c r="M37" s="428">
        <f t="shared" si="13"/>
        <v>0.007691916253784722</v>
      </c>
      <c r="N37" s="427">
        <v>106270</v>
      </c>
      <c r="O37" s="425">
        <v>687</v>
      </c>
      <c r="P37" s="425">
        <f t="shared" si="2"/>
        <v>106957</v>
      </c>
      <c r="Q37" s="429">
        <f t="shared" si="14"/>
        <v>0.0005796722047177738</v>
      </c>
    </row>
    <row r="38" spans="1:17" s="107" customFormat="1" ht="18" customHeight="1">
      <c r="A38" s="423" t="s">
        <v>256</v>
      </c>
      <c r="B38" s="424">
        <v>12681</v>
      </c>
      <c r="C38" s="425">
        <v>7</v>
      </c>
      <c r="D38" s="425">
        <f t="shared" si="3"/>
        <v>12688</v>
      </c>
      <c r="E38" s="426">
        <f t="shared" si="11"/>
        <v>0.00590352885670775</v>
      </c>
      <c r="F38" s="427">
        <v>11325</v>
      </c>
      <c r="G38" s="425"/>
      <c r="H38" s="425">
        <f t="shared" si="0"/>
        <v>11325</v>
      </c>
      <c r="I38" s="428">
        <f t="shared" si="12"/>
        <v>0.12035320088300216</v>
      </c>
      <c r="J38" s="427">
        <v>73547</v>
      </c>
      <c r="K38" s="425">
        <v>349</v>
      </c>
      <c r="L38" s="425">
        <f t="shared" si="1"/>
        <v>73896</v>
      </c>
      <c r="M38" s="428">
        <f t="shared" si="13"/>
        <v>0.005311223647106362</v>
      </c>
      <c r="N38" s="427">
        <v>67641</v>
      </c>
      <c r="O38" s="425">
        <v>20</v>
      </c>
      <c r="P38" s="425">
        <f t="shared" si="2"/>
        <v>67661</v>
      </c>
      <c r="Q38" s="429">
        <f t="shared" si="14"/>
        <v>0.09215057418601558</v>
      </c>
    </row>
    <row r="39" spans="1:17" s="107" customFormat="1" ht="18" customHeight="1">
      <c r="A39" s="423" t="s">
        <v>257</v>
      </c>
      <c r="B39" s="424">
        <v>11204</v>
      </c>
      <c r="C39" s="425">
        <v>175</v>
      </c>
      <c r="D39" s="425">
        <f t="shared" si="3"/>
        <v>11379</v>
      </c>
      <c r="E39" s="426">
        <f aca="true" t="shared" si="15" ref="E39:E59">D39/$D$8</f>
        <v>0.005294471536922879</v>
      </c>
      <c r="F39" s="427">
        <v>9931</v>
      </c>
      <c r="G39" s="425"/>
      <c r="H39" s="425">
        <f t="shared" si="0"/>
        <v>9931</v>
      </c>
      <c r="I39" s="428">
        <f aca="true" t="shared" si="16" ref="I39:I59">(D39/H39-1)</f>
        <v>0.1458060618266035</v>
      </c>
      <c r="J39" s="427">
        <v>68912</v>
      </c>
      <c r="K39" s="425">
        <v>505</v>
      </c>
      <c r="L39" s="425">
        <f t="shared" si="1"/>
        <v>69417</v>
      </c>
      <c r="M39" s="428">
        <f aca="true" t="shared" si="17" ref="M39:M59">(L39/$L$8)</f>
        <v>0.004989298634718826</v>
      </c>
      <c r="N39" s="427">
        <v>67258</v>
      </c>
      <c r="O39" s="425">
        <v>239</v>
      </c>
      <c r="P39" s="425">
        <f t="shared" si="2"/>
        <v>67497</v>
      </c>
      <c r="Q39" s="429">
        <f aca="true" t="shared" si="18" ref="Q39:Q59">(L39/P39-1)</f>
        <v>0.02844570869816443</v>
      </c>
    </row>
    <row r="40" spans="1:17" s="107" customFormat="1" ht="18" customHeight="1">
      <c r="A40" s="423" t="s">
        <v>258</v>
      </c>
      <c r="B40" s="424">
        <v>10769</v>
      </c>
      <c r="C40" s="425">
        <v>84</v>
      </c>
      <c r="D40" s="425">
        <f t="shared" si="3"/>
        <v>10853</v>
      </c>
      <c r="E40" s="426">
        <f t="shared" si="15"/>
        <v>0.0050497319263752526</v>
      </c>
      <c r="F40" s="427">
        <v>11017</v>
      </c>
      <c r="G40" s="425">
        <v>90</v>
      </c>
      <c r="H40" s="425">
        <f t="shared" si="0"/>
        <v>11107</v>
      </c>
      <c r="I40" s="428">
        <f t="shared" si="16"/>
        <v>-0.022868461330692313</v>
      </c>
      <c r="J40" s="427">
        <v>66970</v>
      </c>
      <c r="K40" s="425">
        <v>273</v>
      </c>
      <c r="L40" s="425">
        <f t="shared" si="1"/>
        <v>67243</v>
      </c>
      <c r="M40" s="428">
        <f t="shared" si="17"/>
        <v>0.004833043895506835</v>
      </c>
      <c r="N40" s="427">
        <v>65716</v>
      </c>
      <c r="O40" s="425">
        <v>416</v>
      </c>
      <c r="P40" s="425">
        <f t="shared" si="2"/>
        <v>66132</v>
      </c>
      <c r="Q40" s="429">
        <f t="shared" si="18"/>
        <v>0.016799733865602073</v>
      </c>
    </row>
    <row r="41" spans="1:17" s="107" customFormat="1" ht="18" customHeight="1">
      <c r="A41" s="423" t="s">
        <v>259</v>
      </c>
      <c r="B41" s="424">
        <v>10155</v>
      </c>
      <c r="C41" s="425">
        <v>41</v>
      </c>
      <c r="D41" s="425">
        <f t="shared" si="3"/>
        <v>10196</v>
      </c>
      <c r="E41" s="426">
        <f t="shared" si="15"/>
        <v>0.00474404005540607</v>
      </c>
      <c r="F41" s="427">
        <v>10813</v>
      </c>
      <c r="G41" s="425">
        <v>21</v>
      </c>
      <c r="H41" s="425">
        <f t="shared" si="0"/>
        <v>10834</v>
      </c>
      <c r="I41" s="428">
        <f t="shared" si="16"/>
        <v>-0.05888868377330625</v>
      </c>
      <c r="J41" s="427">
        <v>65626</v>
      </c>
      <c r="K41" s="425">
        <v>233</v>
      </c>
      <c r="L41" s="425">
        <f t="shared" si="1"/>
        <v>65859</v>
      </c>
      <c r="M41" s="428">
        <f t="shared" si="17"/>
        <v>0.004733569857296442</v>
      </c>
      <c r="N41" s="427">
        <v>78710</v>
      </c>
      <c r="O41" s="425">
        <v>216</v>
      </c>
      <c r="P41" s="425">
        <f t="shared" si="2"/>
        <v>78926</v>
      </c>
      <c r="Q41" s="429">
        <f t="shared" si="18"/>
        <v>-0.16556014494589866</v>
      </c>
    </row>
    <row r="42" spans="1:17" s="107" customFormat="1" ht="18" customHeight="1">
      <c r="A42" s="423" t="s">
        <v>260</v>
      </c>
      <c r="B42" s="424">
        <v>5446</v>
      </c>
      <c r="C42" s="425">
        <v>4162</v>
      </c>
      <c r="D42" s="425">
        <f t="shared" si="3"/>
        <v>9608</v>
      </c>
      <c r="E42" s="426">
        <f t="shared" si="15"/>
        <v>0.004470452810155112</v>
      </c>
      <c r="F42" s="427">
        <v>2936</v>
      </c>
      <c r="G42" s="425">
        <v>3662</v>
      </c>
      <c r="H42" s="425">
        <f t="shared" si="0"/>
        <v>6598</v>
      </c>
      <c r="I42" s="428">
        <f t="shared" si="16"/>
        <v>0.4561988481357988</v>
      </c>
      <c r="J42" s="427">
        <v>32221</v>
      </c>
      <c r="K42" s="425">
        <v>25888</v>
      </c>
      <c r="L42" s="425">
        <f t="shared" si="1"/>
        <v>58109</v>
      </c>
      <c r="M42" s="428">
        <f t="shared" si="17"/>
        <v>0.004176543993040268</v>
      </c>
      <c r="N42" s="427">
        <v>21102</v>
      </c>
      <c r="O42" s="425">
        <v>20642</v>
      </c>
      <c r="P42" s="425">
        <f t="shared" si="2"/>
        <v>41744</v>
      </c>
      <c r="Q42" s="429">
        <f t="shared" si="18"/>
        <v>0.3920323878880798</v>
      </c>
    </row>
    <row r="43" spans="1:17" s="107" customFormat="1" ht="18" customHeight="1">
      <c r="A43" s="423" t="s">
        <v>261</v>
      </c>
      <c r="B43" s="424">
        <v>8410</v>
      </c>
      <c r="C43" s="425">
        <v>0</v>
      </c>
      <c r="D43" s="425">
        <f t="shared" si="3"/>
        <v>8410</v>
      </c>
      <c r="E43" s="426">
        <f t="shared" si="15"/>
        <v>0.00391304206217782</v>
      </c>
      <c r="F43" s="427">
        <v>10303</v>
      </c>
      <c r="G43" s="425">
        <v>13</v>
      </c>
      <c r="H43" s="425">
        <f t="shared" si="0"/>
        <v>10316</v>
      </c>
      <c r="I43" s="428">
        <f t="shared" si="16"/>
        <v>-0.18476153547886776</v>
      </c>
      <c r="J43" s="427">
        <v>47342</v>
      </c>
      <c r="K43" s="425">
        <v>208</v>
      </c>
      <c r="L43" s="425">
        <f t="shared" si="1"/>
        <v>47550</v>
      </c>
      <c r="M43" s="428">
        <f t="shared" si="17"/>
        <v>0.0034176232058556284</v>
      </c>
      <c r="N43" s="427">
        <v>53848</v>
      </c>
      <c r="O43" s="425">
        <v>253</v>
      </c>
      <c r="P43" s="425">
        <f t="shared" si="2"/>
        <v>54101</v>
      </c>
      <c r="Q43" s="429">
        <f t="shared" si="18"/>
        <v>-0.12108833478124248</v>
      </c>
    </row>
    <row r="44" spans="1:17" s="107" customFormat="1" ht="18" customHeight="1">
      <c r="A44" s="423" t="s">
        <v>262</v>
      </c>
      <c r="B44" s="424">
        <v>8306</v>
      </c>
      <c r="C44" s="425">
        <v>18</v>
      </c>
      <c r="D44" s="425">
        <f t="shared" si="3"/>
        <v>8324</v>
      </c>
      <c r="E44" s="426">
        <f t="shared" si="15"/>
        <v>0.0038730276011377136</v>
      </c>
      <c r="F44" s="427">
        <v>8172</v>
      </c>
      <c r="G44" s="425">
        <v>6</v>
      </c>
      <c r="H44" s="425">
        <f t="shared" si="0"/>
        <v>8178</v>
      </c>
      <c r="I44" s="428">
        <f t="shared" si="16"/>
        <v>0.017852775739789717</v>
      </c>
      <c r="J44" s="427">
        <v>54791</v>
      </c>
      <c r="K44" s="425">
        <v>138</v>
      </c>
      <c r="L44" s="425">
        <f t="shared" si="1"/>
        <v>54929</v>
      </c>
      <c r="M44" s="428">
        <f t="shared" si="17"/>
        <v>0.003947983702932572</v>
      </c>
      <c r="N44" s="427">
        <v>52118</v>
      </c>
      <c r="O44" s="425">
        <v>19</v>
      </c>
      <c r="P44" s="425">
        <f t="shared" si="2"/>
        <v>52137</v>
      </c>
      <c r="Q44" s="429">
        <f t="shared" si="18"/>
        <v>0.05355122082206498</v>
      </c>
    </row>
    <row r="45" spans="1:17" s="107" customFormat="1" ht="18" customHeight="1">
      <c r="A45" s="423" t="s">
        <v>263</v>
      </c>
      <c r="B45" s="424">
        <v>3539</v>
      </c>
      <c r="C45" s="425">
        <v>4571</v>
      </c>
      <c r="D45" s="425">
        <f t="shared" si="3"/>
        <v>8110</v>
      </c>
      <c r="E45" s="426">
        <f t="shared" si="15"/>
        <v>0.0037734567329681472</v>
      </c>
      <c r="F45" s="427">
        <v>3957</v>
      </c>
      <c r="G45" s="425">
        <v>3051</v>
      </c>
      <c r="H45" s="425">
        <f t="shared" si="0"/>
        <v>7008</v>
      </c>
      <c r="I45" s="428">
        <f t="shared" si="16"/>
        <v>0.15724885844748848</v>
      </c>
      <c r="J45" s="427">
        <v>18845</v>
      </c>
      <c r="K45" s="425">
        <v>21382</v>
      </c>
      <c r="L45" s="425">
        <f t="shared" si="1"/>
        <v>40227</v>
      </c>
      <c r="M45" s="428">
        <f t="shared" si="17"/>
        <v>0.002891287669862342</v>
      </c>
      <c r="N45" s="427">
        <v>17270</v>
      </c>
      <c r="O45" s="425">
        <v>19430</v>
      </c>
      <c r="P45" s="425">
        <f t="shared" si="2"/>
        <v>36700</v>
      </c>
      <c r="Q45" s="429">
        <f t="shared" si="18"/>
        <v>0.09610354223433237</v>
      </c>
    </row>
    <row r="46" spans="1:17" s="107" customFormat="1" ht="18" customHeight="1">
      <c r="A46" s="423" t="s">
        <v>264</v>
      </c>
      <c r="B46" s="424">
        <v>7543</v>
      </c>
      <c r="C46" s="425">
        <v>0</v>
      </c>
      <c r="D46" s="425">
        <f t="shared" si="3"/>
        <v>7543</v>
      </c>
      <c r="E46" s="426">
        <f t="shared" si="15"/>
        <v>0.0035096404607618662</v>
      </c>
      <c r="F46" s="427">
        <v>7434</v>
      </c>
      <c r="G46" s="425"/>
      <c r="H46" s="425">
        <f t="shared" si="0"/>
        <v>7434</v>
      </c>
      <c r="I46" s="428">
        <f t="shared" si="16"/>
        <v>0.01466236211998928</v>
      </c>
      <c r="J46" s="427">
        <v>48057</v>
      </c>
      <c r="K46" s="425">
        <v>231</v>
      </c>
      <c r="L46" s="425">
        <f t="shared" si="1"/>
        <v>48288</v>
      </c>
      <c r="M46" s="428">
        <f t="shared" si="17"/>
        <v>0.0034706664429938294</v>
      </c>
      <c r="N46" s="427">
        <v>46844</v>
      </c>
      <c r="O46" s="425">
        <v>20</v>
      </c>
      <c r="P46" s="425">
        <f t="shared" si="2"/>
        <v>46864</v>
      </c>
      <c r="Q46" s="429">
        <f t="shared" si="18"/>
        <v>0.030385797200409792</v>
      </c>
    </row>
    <row r="47" spans="1:17" s="107" customFormat="1" ht="18" customHeight="1">
      <c r="A47" s="423" t="s">
        <v>265</v>
      </c>
      <c r="B47" s="424">
        <v>7281</v>
      </c>
      <c r="C47" s="425">
        <v>14</v>
      </c>
      <c r="D47" s="425">
        <f t="shared" si="3"/>
        <v>7295</v>
      </c>
      <c r="E47" s="426">
        <f t="shared" si="15"/>
        <v>0.003394249921948537</v>
      </c>
      <c r="F47" s="427">
        <v>9824</v>
      </c>
      <c r="G47" s="425">
        <v>15</v>
      </c>
      <c r="H47" s="425">
        <f t="shared" si="0"/>
        <v>9839</v>
      </c>
      <c r="I47" s="428">
        <f t="shared" si="16"/>
        <v>-0.25856286207947965</v>
      </c>
      <c r="J47" s="427">
        <v>53095</v>
      </c>
      <c r="K47" s="425">
        <v>82</v>
      </c>
      <c r="L47" s="425">
        <f t="shared" si="1"/>
        <v>53177</v>
      </c>
      <c r="M47" s="428">
        <f t="shared" si="17"/>
        <v>0.003822059920458144</v>
      </c>
      <c r="N47" s="427">
        <v>63574</v>
      </c>
      <c r="O47" s="425">
        <v>83</v>
      </c>
      <c r="P47" s="425">
        <f t="shared" si="2"/>
        <v>63657</v>
      </c>
      <c r="Q47" s="429">
        <f t="shared" si="18"/>
        <v>-0.16463232637416148</v>
      </c>
    </row>
    <row r="48" spans="1:17" s="107" customFormat="1" ht="18" customHeight="1">
      <c r="A48" s="423" t="s">
        <v>266</v>
      </c>
      <c r="B48" s="424">
        <v>7076</v>
      </c>
      <c r="C48" s="425">
        <v>18</v>
      </c>
      <c r="D48" s="425">
        <f t="shared" si="3"/>
        <v>7094</v>
      </c>
      <c r="E48" s="426">
        <f t="shared" si="15"/>
        <v>0.003300727751378056</v>
      </c>
      <c r="F48" s="427">
        <v>8036</v>
      </c>
      <c r="G48" s="425">
        <v>8</v>
      </c>
      <c r="H48" s="425">
        <f t="shared" si="0"/>
        <v>8044</v>
      </c>
      <c r="I48" s="428">
        <f t="shared" si="16"/>
        <v>-0.11810044753853799</v>
      </c>
      <c r="J48" s="427">
        <v>48699</v>
      </c>
      <c r="K48" s="425">
        <v>95</v>
      </c>
      <c r="L48" s="425">
        <f t="shared" si="1"/>
        <v>48794</v>
      </c>
      <c r="M48" s="428">
        <f t="shared" si="17"/>
        <v>0.0035070348413568774</v>
      </c>
      <c r="N48" s="427">
        <v>49976</v>
      </c>
      <c r="O48" s="425">
        <v>97</v>
      </c>
      <c r="P48" s="425">
        <f t="shared" si="2"/>
        <v>50073</v>
      </c>
      <c r="Q48" s="429">
        <f t="shared" si="18"/>
        <v>-0.02554270764683564</v>
      </c>
    </row>
    <row r="49" spans="1:17" s="107" customFormat="1" ht="18" customHeight="1">
      <c r="A49" s="423" t="s">
        <v>267</v>
      </c>
      <c r="B49" s="424">
        <v>6657</v>
      </c>
      <c r="C49" s="425">
        <v>118</v>
      </c>
      <c r="D49" s="425">
        <f t="shared" si="3"/>
        <v>6775</v>
      </c>
      <c r="E49" s="426">
        <f t="shared" si="15"/>
        <v>0.0031523020179851043</v>
      </c>
      <c r="F49" s="427">
        <v>7251</v>
      </c>
      <c r="G49" s="425">
        <v>427</v>
      </c>
      <c r="H49" s="425">
        <f t="shared" si="0"/>
        <v>7678</v>
      </c>
      <c r="I49" s="428">
        <f t="shared" si="16"/>
        <v>-0.11760875227923939</v>
      </c>
      <c r="J49" s="427">
        <v>41754</v>
      </c>
      <c r="K49" s="425">
        <v>149</v>
      </c>
      <c r="L49" s="425">
        <f t="shared" si="1"/>
        <v>41903</v>
      </c>
      <c r="M49" s="428">
        <f t="shared" si="17"/>
        <v>0.0030117490051518063</v>
      </c>
      <c r="N49" s="427">
        <v>43878</v>
      </c>
      <c r="O49" s="425">
        <v>1349</v>
      </c>
      <c r="P49" s="425">
        <f t="shared" si="2"/>
        <v>45227</v>
      </c>
      <c r="Q49" s="429">
        <f t="shared" si="18"/>
        <v>-0.07349592057841559</v>
      </c>
    </row>
    <row r="50" spans="1:17" s="107" customFormat="1" ht="18" customHeight="1">
      <c r="A50" s="423" t="s">
        <v>268</v>
      </c>
      <c r="B50" s="424">
        <v>6380</v>
      </c>
      <c r="C50" s="425">
        <v>276</v>
      </c>
      <c r="D50" s="425">
        <f t="shared" si="3"/>
        <v>6656</v>
      </c>
      <c r="E50" s="426">
        <f t="shared" si="15"/>
        <v>0.0030969331707319343</v>
      </c>
      <c r="F50" s="427">
        <v>6205</v>
      </c>
      <c r="G50" s="425">
        <v>300</v>
      </c>
      <c r="H50" s="425">
        <f t="shared" si="0"/>
        <v>6505</v>
      </c>
      <c r="I50" s="428">
        <f t="shared" si="16"/>
        <v>0.023212913143735525</v>
      </c>
      <c r="J50" s="427">
        <v>40176</v>
      </c>
      <c r="K50" s="425">
        <v>2116</v>
      </c>
      <c r="L50" s="425">
        <f t="shared" si="1"/>
        <v>42292</v>
      </c>
      <c r="M50" s="428">
        <f t="shared" si="17"/>
        <v>0.0030397081098222133</v>
      </c>
      <c r="N50" s="427">
        <v>42226</v>
      </c>
      <c r="O50" s="425">
        <v>1914</v>
      </c>
      <c r="P50" s="425">
        <f t="shared" si="2"/>
        <v>44140</v>
      </c>
      <c r="Q50" s="429">
        <f t="shared" si="18"/>
        <v>-0.041866787494336255</v>
      </c>
    </row>
    <row r="51" spans="1:17" s="107" customFormat="1" ht="18" customHeight="1">
      <c r="A51" s="423" t="s">
        <v>269</v>
      </c>
      <c r="B51" s="424">
        <v>5834</v>
      </c>
      <c r="C51" s="425">
        <v>28</v>
      </c>
      <c r="D51" s="425">
        <f t="shared" si="3"/>
        <v>5862</v>
      </c>
      <c r="E51" s="426">
        <f t="shared" si="15"/>
        <v>0.002727497332757001</v>
      </c>
      <c r="F51" s="427">
        <v>5482</v>
      </c>
      <c r="G51" s="425">
        <v>20</v>
      </c>
      <c r="H51" s="425">
        <f t="shared" si="0"/>
        <v>5502</v>
      </c>
      <c r="I51" s="428">
        <f t="shared" si="16"/>
        <v>0.06543075245365326</v>
      </c>
      <c r="J51" s="427">
        <v>39555</v>
      </c>
      <c r="K51" s="425">
        <v>308</v>
      </c>
      <c r="L51" s="425">
        <f t="shared" si="1"/>
        <v>39863</v>
      </c>
      <c r="M51" s="428">
        <f t="shared" si="17"/>
        <v>0.002865125422818568</v>
      </c>
      <c r="N51" s="427">
        <v>37184</v>
      </c>
      <c r="O51" s="425">
        <v>110</v>
      </c>
      <c r="P51" s="425">
        <f t="shared" si="2"/>
        <v>37294</v>
      </c>
      <c r="Q51" s="429">
        <f t="shared" si="18"/>
        <v>0.06888507534724075</v>
      </c>
    </row>
    <row r="52" spans="1:17" s="107" customFormat="1" ht="18" customHeight="1">
      <c r="A52" s="423" t="s">
        <v>270</v>
      </c>
      <c r="B52" s="424">
        <v>5009</v>
      </c>
      <c r="C52" s="425">
        <v>1</v>
      </c>
      <c r="D52" s="425">
        <f t="shared" si="3"/>
        <v>5010</v>
      </c>
      <c r="E52" s="426">
        <f t="shared" si="15"/>
        <v>0.002331074997801531</v>
      </c>
      <c r="F52" s="427">
        <v>9307</v>
      </c>
      <c r="G52" s="425"/>
      <c r="H52" s="425">
        <f t="shared" si="0"/>
        <v>9307</v>
      </c>
      <c r="I52" s="428">
        <f t="shared" si="16"/>
        <v>-0.46169549801224885</v>
      </c>
      <c r="J52" s="427">
        <v>39209</v>
      </c>
      <c r="K52" s="425">
        <v>52</v>
      </c>
      <c r="L52" s="425">
        <f t="shared" si="1"/>
        <v>39261</v>
      </c>
      <c r="M52" s="428">
        <f t="shared" si="17"/>
        <v>0.0028218570911692498</v>
      </c>
      <c r="N52" s="427">
        <v>46830</v>
      </c>
      <c r="O52" s="425">
        <v>29</v>
      </c>
      <c r="P52" s="425">
        <f t="shared" si="2"/>
        <v>46859</v>
      </c>
      <c r="Q52" s="429">
        <f t="shared" si="18"/>
        <v>-0.1621460125056019</v>
      </c>
    </row>
    <row r="53" spans="1:17" s="107" customFormat="1" ht="18" customHeight="1">
      <c r="A53" s="423" t="s">
        <v>271</v>
      </c>
      <c r="B53" s="424">
        <v>4386</v>
      </c>
      <c r="C53" s="425">
        <v>70</v>
      </c>
      <c r="D53" s="425">
        <f t="shared" si="3"/>
        <v>4456</v>
      </c>
      <c r="E53" s="426">
        <f t="shared" si="15"/>
        <v>0.002073307423194336</v>
      </c>
      <c r="F53" s="427">
        <v>5682</v>
      </c>
      <c r="G53" s="425">
        <v>17</v>
      </c>
      <c r="H53" s="425">
        <f t="shared" si="0"/>
        <v>5699</v>
      </c>
      <c r="I53" s="428">
        <f t="shared" si="16"/>
        <v>-0.21810844007720653</v>
      </c>
      <c r="J53" s="427">
        <v>31678</v>
      </c>
      <c r="K53" s="425">
        <v>641</v>
      </c>
      <c r="L53" s="425">
        <f t="shared" si="1"/>
        <v>32319</v>
      </c>
      <c r="M53" s="428">
        <f t="shared" si="17"/>
        <v>0.0023229056654058477</v>
      </c>
      <c r="N53" s="427">
        <v>39128</v>
      </c>
      <c r="O53" s="425">
        <v>61</v>
      </c>
      <c r="P53" s="425">
        <f t="shared" si="2"/>
        <v>39189</v>
      </c>
      <c r="Q53" s="429">
        <f t="shared" si="18"/>
        <v>-0.17530429457245655</v>
      </c>
    </row>
    <row r="54" spans="1:17" s="107" customFormat="1" ht="18" customHeight="1">
      <c r="A54" s="423" t="s">
        <v>272</v>
      </c>
      <c r="B54" s="424">
        <v>4082</v>
      </c>
      <c r="C54" s="425">
        <v>234</v>
      </c>
      <c r="D54" s="425">
        <f t="shared" si="3"/>
        <v>4316</v>
      </c>
      <c r="E54" s="426">
        <f t="shared" si="15"/>
        <v>0.0020081676028964887</v>
      </c>
      <c r="F54" s="427">
        <v>3783</v>
      </c>
      <c r="G54" s="425">
        <v>73</v>
      </c>
      <c r="H54" s="425">
        <f t="shared" si="0"/>
        <v>3856</v>
      </c>
      <c r="I54" s="428">
        <f t="shared" si="16"/>
        <v>0.11929460580912865</v>
      </c>
      <c r="J54" s="427">
        <v>22621</v>
      </c>
      <c r="K54" s="425">
        <v>1257</v>
      </c>
      <c r="L54" s="425">
        <f t="shared" si="1"/>
        <v>23878</v>
      </c>
      <c r="M54" s="428">
        <f t="shared" si="17"/>
        <v>0.0017162146563495413</v>
      </c>
      <c r="N54" s="427">
        <v>26748</v>
      </c>
      <c r="O54" s="425">
        <v>561</v>
      </c>
      <c r="P54" s="425">
        <f t="shared" si="2"/>
        <v>27309</v>
      </c>
      <c r="Q54" s="429">
        <f t="shared" si="18"/>
        <v>-0.12563623713793992</v>
      </c>
    </row>
    <row r="55" spans="1:17" s="107" customFormat="1" ht="18" customHeight="1">
      <c r="A55" s="423" t="s">
        <v>273</v>
      </c>
      <c r="B55" s="424">
        <v>3888</v>
      </c>
      <c r="C55" s="425">
        <v>0</v>
      </c>
      <c r="D55" s="425">
        <f t="shared" si="3"/>
        <v>3888</v>
      </c>
      <c r="E55" s="426">
        <f t="shared" si="15"/>
        <v>0.001809025866557356</v>
      </c>
      <c r="F55" s="427">
        <v>2956</v>
      </c>
      <c r="G55" s="425"/>
      <c r="H55" s="425">
        <f t="shared" si="0"/>
        <v>2956</v>
      </c>
      <c r="I55" s="428">
        <f t="shared" si="16"/>
        <v>0.3152909336941814</v>
      </c>
      <c r="J55" s="427">
        <v>22372</v>
      </c>
      <c r="K55" s="425"/>
      <c r="L55" s="425">
        <f t="shared" si="1"/>
        <v>22372</v>
      </c>
      <c r="M55" s="428">
        <f t="shared" si="17"/>
        <v>0.0016079719529211803</v>
      </c>
      <c r="N55" s="427">
        <v>17568</v>
      </c>
      <c r="O55" s="425">
        <v>22</v>
      </c>
      <c r="P55" s="425">
        <f t="shared" si="2"/>
        <v>17590</v>
      </c>
      <c r="Q55" s="429">
        <f t="shared" si="18"/>
        <v>0.2718590108015919</v>
      </c>
    </row>
    <row r="56" spans="1:17" s="107" customFormat="1" ht="18" customHeight="1">
      <c r="A56" s="423" t="s">
        <v>274</v>
      </c>
      <c r="B56" s="424">
        <v>3765</v>
      </c>
      <c r="C56" s="425">
        <v>4</v>
      </c>
      <c r="D56" s="425">
        <f t="shared" si="3"/>
        <v>3769</v>
      </c>
      <c r="E56" s="426">
        <f t="shared" si="15"/>
        <v>0.0017536570193041857</v>
      </c>
      <c r="F56" s="427">
        <v>3741</v>
      </c>
      <c r="G56" s="425">
        <v>12</v>
      </c>
      <c r="H56" s="425">
        <f t="shared" si="0"/>
        <v>3753</v>
      </c>
      <c r="I56" s="428">
        <f t="shared" si="16"/>
        <v>0.004263256061817211</v>
      </c>
      <c r="J56" s="427">
        <v>24075</v>
      </c>
      <c r="K56" s="425">
        <v>127</v>
      </c>
      <c r="L56" s="425">
        <f t="shared" si="1"/>
        <v>24202</v>
      </c>
      <c r="M56" s="428">
        <f t="shared" si="17"/>
        <v>0.0017395019311907027</v>
      </c>
      <c r="N56" s="427">
        <v>25639</v>
      </c>
      <c r="O56" s="425">
        <v>101</v>
      </c>
      <c r="P56" s="425">
        <f t="shared" si="2"/>
        <v>25740</v>
      </c>
      <c r="Q56" s="429">
        <f t="shared" si="18"/>
        <v>-0.0597513597513597</v>
      </c>
    </row>
    <row r="57" spans="1:17" s="107" customFormat="1" ht="18" customHeight="1">
      <c r="A57" s="423" t="s">
        <v>275</v>
      </c>
      <c r="B57" s="424">
        <v>1997</v>
      </c>
      <c r="C57" s="425">
        <v>1336</v>
      </c>
      <c r="D57" s="425">
        <f t="shared" si="3"/>
        <v>3333</v>
      </c>
      <c r="E57" s="426">
        <f t="shared" si="15"/>
        <v>0.0015507930075194616</v>
      </c>
      <c r="F57" s="427">
        <v>1575</v>
      </c>
      <c r="G57" s="425">
        <v>1542</v>
      </c>
      <c r="H57" s="425">
        <f t="shared" si="0"/>
        <v>3117</v>
      </c>
      <c r="I57" s="428">
        <f t="shared" si="16"/>
        <v>0.06929740134744944</v>
      </c>
      <c r="J57" s="427">
        <v>11792</v>
      </c>
      <c r="K57" s="425">
        <v>9242</v>
      </c>
      <c r="L57" s="425">
        <f t="shared" si="1"/>
        <v>21034</v>
      </c>
      <c r="M57" s="428">
        <f t="shared" si="17"/>
        <v>0.0015118041327437915</v>
      </c>
      <c r="N57" s="427">
        <v>11680</v>
      </c>
      <c r="O57" s="425">
        <v>10099</v>
      </c>
      <c r="P57" s="425">
        <f t="shared" si="2"/>
        <v>21779</v>
      </c>
      <c r="Q57" s="429">
        <f t="shared" si="18"/>
        <v>-0.03420726387804762</v>
      </c>
    </row>
    <row r="58" spans="1:17" s="107" customFormat="1" ht="18" customHeight="1">
      <c r="A58" s="423" t="s">
        <v>276</v>
      </c>
      <c r="B58" s="424">
        <v>2498</v>
      </c>
      <c r="C58" s="425">
        <v>90</v>
      </c>
      <c r="D58" s="425">
        <f t="shared" si="3"/>
        <v>2588</v>
      </c>
      <c r="E58" s="426">
        <f t="shared" si="15"/>
        <v>0.001204156106648775</v>
      </c>
      <c r="F58" s="427">
        <v>3343</v>
      </c>
      <c r="G58" s="425">
        <v>12</v>
      </c>
      <c r="H58" s="425">
        <f t="shared" si="0"/>
        <v>3355</v>
      </c>
      <c r="I58" s="428">
        <f t="shared" si="16"/>
        <v>-0.22861400894187778</v>
      </c>
      <c r="J58" s="427">
        <v>17813</v>
      </c>
      <c r="K58" s="425">
        <v>190</v>
      </c>
      <c r="L58" s="425">
        <f t="shared" si="1"/>
        <v>18003</v>
      </c>
      <c r="M58" s="428">
        <f t="shared" si="17"/>
        <v>0.0012939531140908282</v>
      </c>
      <c r="N58" s="427">
        <v>21069</v>
      </c>
      <c r="O58" s="425">
        <v>755</v>
      </c>
      <c r="P58" s="425">
        <f t="shared" si="2"/>
        <v>21824</v>
      </c>
      <c r="Q58" s="429">
        <f t="shared" si="18"/>
        <v>-0.17508247800586507</v>
      </c>
    </row>
    <row r="59" spans="1:17" s="107" customFormat="1" ht="18" customHeight="1" thickBot="1">
      <c r="A59" s="430" t="s">
        <v>277</v>
      </c>
      <c r="B59" s="431">
        <v>195677</v>
      </c>
      <c r="C59" s="432">
        <v>36241</v>
      </c>
      <c r="D59" s="432">
        <f t="shared" si="3"/>
        <v>231918</v>
      </c>
      <c r="E59" s="433">
        <f t="shared" si="15"/>
        <v>0.10790783459882944</v>
      </c>
      <c r="F59" s="434">
        <v>182979</v>
      </c>
      <c r="G59" s="432">
        <v>31935</v>
      </c>
      <c r="H59" s="432">
        <f t="shared" si="0"/>
        <v>214914</v>
      </c>
      <c r="I59" s="435">
        <f t="shared" si="16"/>
        <v>0.07912002010106378</v>
      </c>
      <c r="J59" s="434">
        <v>1243897</v>
      </c>
      <c r="K59" s="432">
        <v>213470</v>
      </c>
      <c r="L59" s="432">
        <f t="shared" si="1"/>
        <v>1457367</v>
      </c>
      <c r="M59" s="435">
        <f t="shared" si="17"/>
        <v>0.10474724035011987</v>
      </c>
      <c r="N59" s="434">
        <v>1210798</v>
      </c>
      <c r="O59" s="432">
        <v>184642</v>
      </c>
      <c r="P59" s="432">
        <f t="shared" si="2"/>
        <v>1395440</v>
      </c>
      <c r="Q59" s="436">
        <f t="shared" si="18"/>
        <v>0.04437811729633667</v>
      </c>
    </row>
    <row r="60" ht="15" thickTop="1">
      <c r="A60" s="79"/>
    </row>
    <row r="61" ht="14.25" customHeight="1">
      <c r="A61" s="63"/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60:Q65536 I60:I65536 I3 Q3">
    <cfRule type="cellIs" priority="2" dxfId="99" operator="lessThan" stopIfTrue="1">
      <formula>0</formula>
    </cfRule>
  </conditionalFormatting>
  <conditionalFormatting sqref="Q8:Q59 I8:I59">
    <cfRule type="cellIs" priority="3" dxfId="99" operator="lessThan" stopIfTrue="1">
      <formula>0</formula>
    </cfRule>
    <cfRule type="cellIs" priority="4" dxfId="101" operator="greaterThanOrEqual" stopIfTrue="1">
      <formula>0</formula>
    </cfRule>
  </conditionalFormatting>
  <conditionalFormatting sqref="I5 Q5">
    <cfRule type="cellIs" priority="1" dxfId="99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Julio 2017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2017-09-01T20:51:00Z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AEVVZYF6TF2M-639-48</vt:lpwstr>
  </property>
  <property fmtid="{D5CDD505-2E9C-101B-9397-08002B2CF9AE}" pid="3" name="_dlc_DocIdItemGuid">
    <vt:lpwstr>07663844-60e1-41f6-9f37-1b4420eba7ae</vt:lpwstr>
  </property>
  <property fmtid="{D5CDD505-2E9C-101B-9397-08002B2CF9AE}" pid="4" name="_dlc_DocIdUrl">
    <vt:lpwstr>http://www.aerocivil.gov.co/AAeronautica/Estadisticas/TAereo/EOperacionales/_layouts/DocIdRedir.aspx?ID=AEVVZYF6TF2M-639-48, AEVVZYF6TF2M-639-48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ependencia">
    <vt:lpwstr>Transporte aéreo</vt:lpwstr>
  </property>
  <property fmtid="{D5CDD505-2E9C-101B-9397-08002B2CF9AE}" pid="8" name="Vigencia">
    <vt:lpwstr>2017</vt:lpwstr>
  </property>
  <property fmtid="{D5CDD505-2E9C-101B-9397-08002B2CF9AE}" pid="9" name="Tema">
    <vt:lpwstr>Origen - Destino</vt:lpwstr>
  </property>
  <property fmtid="{D5CDD505-2E9C-101B-9397-08002B2CF9AE}" pid="10" name="Formato">
    <vt:lpwstr>/Style%20Library/Images/xls.svg</vt:lpwstr>
  </property>
  <property fmtid="{D5CDD505-2E9C-101B-9397-08002B2CF9AE}" pid="11" name="Orden">
    <vt:lpwstr>171.000000000000</vt:lpwstr>
  </property>
</Properties>
</file>